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enikolvi\Documents\Постановления об исполнении\2024 год\"/>
    </mc:Choice>
  </mc:AlternateContent>
  <bookViews>
    <workbookView xWindow="0" yWindow="60" windowWidth="21570" windowHeight="10185"/>
  </bookViews>
  <sheets>
    <sheet name="на 01.04.2024" sheetId="2" r:id="rId1"/>
  </sheets>
  <definedNames>
    <definedName name="_xlnm.Print_Titles" localSheetId="0">'на 01.04.2024'!$4:$6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2" l="1"/>
  <c r="L52" i="2"/>
  <c r="L9" i="2"/>
  <c r="M74" i="2" l="1"/>
  <c r="M69" i="2"/>
  <c r="M66" i="2"/>
  <c r="M63" i="2"/>
  <c r="M60" i="2"/>
  <c r="M55" i="2"/>
  <c r="M49" i="2"/>
  <c r="M40" i="2"/>
  <c r="M37" i="2"/>
  <c r="M34" i="2"/>
  <c r="M31" i="2"/>
  <c r="M28" i="2"/>
  <c r="M25" i="2"/>
  <c r="M18" i="2"/>
  <c r="M15" i="2"/>
  <c r="M12" i="2"/>
  <c r="M77" i="2"/>
  <c r="M9" i="2" l="1"/>
  <c r="L74" i="2"/>
  <c r="L69" i="2"/>
  <c r="L66" i="2"/>
  <c r="L63" i="2"/>
  <c r="L60" i="2"/>
  <c r="L55" i="2"/>
  <c r="L49" i="2"/>
  <c r="L40" i="2" l="1"/>
  <c r="L37" i="2"/>
  <c r="L31" i="2"/>
  <c r="L18" i="2"/>
  <c r="L15" i="2"/>
  <c r="L12" i="2"/>
  <c r="M79" i="2" l="1"/>
  <c r="M78" i="2"/>
  <c r="L79" i="2"/>
  <c r="L78" i="2"/>
  <c r="L77" i="2"/>
  <c r="K79" i="2"/>
  <c r="K78" i="2"/>
  <c r="K77" i="2"/>
  <c r="J77" i="2"/>
  <c r="J79" i="2"/>
  <c r="J78" i="2"/>
  <c r="N7" i="2"/>
  <c r="O7" i="2"/>
  <c r="N8" i="2"/>
  <c r="O8" i="2"/>
  <c r="O77" i="2" l="1"/>
  <c r="O79" i="2"/>
  <c r="O78" i="2"/>
  <c r="N52" i="2"/>
  <c r="P52" i="2"/>
  <c r="P15" i="2" l="1"/>
  <c r="O15" i="2"/>
  <c r="N15" i="2"/>
  <c r="P14" i="2"/>
  <c r="O14" i="2"/>
  <c r="N14" i="2"/>
  <c r="P13" i="2"/>
  <c r="O13" i="2"/>
  <c r="N13" i="2"/>
  <c r="P55" i="2"/>
  <c r="P76" i="2" l="1"/>
  <c r="O76" i="2"/>
  <c r="N76" i="2"/>
  <c r="P75" i="2"/>
  <c r="O75" i="2"/>
  <c r="N75" i="2"/>
  <c r="P71" i="2"/>
  <c r="O71" i="2"/>
  <c r="N71" i="2"/>
  <c r="P70" i="2"/>
  <c r="O70" i="2"/>
  <c r="N70" i="2"/>
  <c r="P74" i="2"/>
  <c r="P73" i="2"/>
  <c r="P72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4" i="2"/>
  <c r="P53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2" i="2"/>
  <c r="P11" i="2"/>
  <c r="P10" i="2"/>
  <c r="P9" i="2"/>
  <c r="P8" i="2"/>
  <c r="P7" i="2"/>
  <c r="P77" i="2" l="1"/>
  <c r="P79" i="2"/>
  <c r="P78" i="2"/>
  <c r="N74" i="2"/>
  <c r="D79" i="2" l="1"/>
  <c r="C79" i="2"/>
  <c r="D78" i="2"/>
  <c r="C78" i="2"/>
  <c r="D77" i="2"/>
  <c r="C77" i="2"/>
  <c r="O73" i="2" l="1"/>
  <c r="N73" i="2"/>
  <c r="O72" i="2"/>
  <c r="N72" i="2"/>
  <c r="O69" i="2"/>
  <c r="N6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4" i="2"/>
  <c r="N54" i="2"/>
  <c r="O53" i="2"/>
  <c r="N53" i="2"/>
  <c r="O51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N44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N34" i="2"/>
  <c r="O33" i="2"/>
  <c r="N33" i="2"/>
  <c r="O32" i="2"/>
  <c r="N32" i="2"/>
  <c r="O31" i="2"/>
  <c r="N31" i="2"/>
  <c r="O30" i="2"/>
  <c r="N30" i="2"/>
  <c r="O29" i="2"/>
  <c r="N29" i="2"/>
  <c r="N28" i="2"/>
  <c r="O27" i="2"/>
  <c r="N27" i="2"/>
  <c r="O26" i="2"/>
  <c r="N26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2" i="2"/>
  <c r="N12" i="2"/>
  <c r="O11" i="2"/>
  <c r="N11" i="2"/>
  <c r="O10" i="2"/>
  <c r="N10" i="2"/>
  <c r="O9" i="2"/>
  <c r="N9" i="2"/>
  <c r="N78" i="2" l="1"/>
  <c r="N79" i="2"/>
  <c r="N77" i="2"/>
</calcChain>
</file>

<file path=xl/sharedStrings.xml><?xml version="1.0" encoding="utf-8"?>
<sst xmlns="http://schemas.openxmlformats.org/spreadsheetml/2006/main" count="122" uniqueCount="43">
  <si>
    <t xml:space="preserve">          -местного бюджета</t>
  </si>
  <si>
    <t xml:space="preserve">          -вышестоящих бюджетов</t>
  </si>
  <si>
    <t>ИТОГО ПО МУНИЦИПАЛЬНЫМ ПРОГРАММАМ, в том числе за счет средств:</t>
  </si>
  <si>
    <t/>
  </si>
  <si>
    <t>Муниципальная программа "Профилактика терроризма и экстремизма на территории муниципального образования "город Оренбург"(5700000000), в т.ч. за счет средств</t>
  </si>
  <si>
    <t>Муниципальная программа "Переселение граждан муниципального образования "город Оренбург" из жилых домов, признанных аварийными"(4000000000), в т.ч. за счет средств</t>
  </si>
  <si>
    <t>Муниципальная программа "Комплексное благоустройство территории Южного округа города Оренбурга"(3700000000), в т.ч. за счет средств</t>
  </si>
  <si>
    <t>Муниципальная программа "Комплексное благоустройство и повышение качества жизни населения на территории Северного округа города Оренбурга"(3600000000), в т.ч. за счет средств</t>
  </si>
  <si>
    <t>Муниципальная программа "Информатизация и связь в обеспечении деятельности органов местного самоуправления муниципального образования "город Оренбург"(3400000000), в т.ч. за счет средств</t>
  </si>
  <si>
    <t>Муниципальная программа "Охрана окружающей среды в границах муниципального образования "город Оренбург"(3300000000), в т.ч. за счет средств</t>
  </si>
  <si>
    <t>Муниципальная программа "Развитие культуры и искусства в муниципальном образовании "город Оренбург"(3000000000), в т.ч. за счет средств</t>
  </si>
  <si>
    <t>Муниципальная программа "Молодой Оренбург"(2900000000), в т.ч. за счет средств</t>
  </si>
  <si>
    <t>Муниципальная программа "Социальная поддержка жителей города Оренбурга"(2100000000), в т.ч. за счет средств</t>
  </si>
  <si>
    <t>Муниципальная программа "Спортивный Оренбург"(2000000000), в т.ч. за счет средств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</si>
  <si>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полномочий"(1800000000), в т.ч. за счет средств</t>
  </si>
  <si>
    <t>Муниципальная программа "Профилактика правонарушений в муниципальном образовании "город Оренбург "(1500000000), в т.ч. за счет средств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</si>
  <si>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Оренбург"(1400000000), в т.ч. за счет средств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</si>
  <si>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Оренбург»(1100000000), в т.ч. за счет средств</t>
  </si>
  <si>
    <t>Муниципальная программа "Управление муниципальными финансами и муниципальным долгом города Оренбурга"(0800000000), в т.ч. за счет средств</t>
  </si>
  <si>
    <t>Муниципальная программа "Доступное образование в городе Оренбурге"(0600000000), в т.ч. за счет средств</t>
  </si>
  <si>
    <t>Муниципальная программа "Развитие пассажирского транспорта на территории города Оренбурга"(0100000000), в т.ч. за счет средств</t>
  </si>
  <si>
    <t>Бюджетные ассигнования  с учетом изменений</t>
  </si>
  <si>
    <t>Наименование  программы</t>
  </si>
  <si>
    <t>№ п/п</t>
  </si>
  <si>
    <t>(руб).</t>
  </si>
  <si>
    <t xml:space="preserve">Сведения об исполнении бюджета города Оренбурга </t>
  </si>
  <si>
    <t>Муниципальная программа "Строительство и дорожное хозяйство в городе Оренбурге"(0200000000), в т.ч. за счет средств</t>
  </si>
  <si>
    <t>Муниципальная программа "Повышение эффективности управления муниципальным имуществом города Оренбурга"(1300000000), в т.ч. за счет средств</t>
  </si>
  <si>
    <t>Муниципальная программа "Укрепление общественного здоровья на территории муниципального образования "город Оренбург" (2200000000), в т.ч. за счет средств</t>
  </si>
  <si>
    <t>% исполнения (гр.6/ гр.5)</t>
  </si>
  <si>
    <t xml:space="preserve">Бюджетные ассигнования  с учетом изменений </t>
  </si>
  <si>
    <t>Фактическое исполнение на 01.07.2021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</si>
  <si>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Оренбург"(0400000000), в т.ч. за счет средств</t>
  </si>
  <si>
    <t>Муниципальная программа энергосбережения и повышения энергетической эффективности в городе Оренбурге на 2016-2025 годы(0900000000), в т.ч. за счет средств</t>
  </si>
  <si>
    <t>Муниципальная программа "Формирование современной городской среды на территории муниципального образования "город Оренбург" на 2018-2025 годы"(4300000000), в т.ч. за счет средств</t>
  </si>
  <si>
    <t>Муниципальная программа "Профилактика наркомании  на территории муниципального образования "город Оренбург"(5500000000), в т.ч. за счет средств</t>
  </si>
  <si>
    <t>Муниципальная программа "Развитие муниципальной службы в Администрации города Оренбурга"(5800000000), в т.ч. за счет средств</t>
  </si>
  <si>
    <t>Отклонение фактического исполнения от БА (гр.6-гр.5)</t>
  </si>
  <si>
    <t>Отклонение факт. 2024 года от факт. 2023 года</t>
  </si>
  <si>
    <t>Муниципальная программа "Обеспечение мероприятий в области гражданской обороны, защиты населения и территории от чрезвычайных ситуаций, пожарной безопасности и безопасности людей на водных объектах  в муниципальном образовании «город Оренбург» (3100000000), в т.ч. за счет средств</t>
  </si>
  <si>
    <t>в разрезе муниципальных программ по состоянию на 01.10.2024</t>
  </si>
  <si>
    <t>Фактическое исполнение на 01.10.2023</t>
  </si>
  <si>
    <t>Фактическое исполнение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</si>
</sst>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;[Red]\-#,##0.00;0.00"/>
    <numFmt numFmtId="166" formatCode="#,##0.0;[Red]\-#,##0.0;0.0"/>
    <numFmt numFmtId="167" formatCode="#,##0;[Red]\-#,##0;0"/>
  </numFmts>
  <fonts count="9" x14ac:knownFonts="1">
    <font>
      <sz val="10"/>
      <name val="Arial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8" fillId="0" borderId="0" applyFont="0" applyFill="0" applyBorder="0" applyAlignment="0" applyProtection="0"/>
  </cellStyleXfs>
  <cellXfs count="45">
    <xf numFmtId="0" fontId="0" fillId="0" borderId="0" xfId="0"/>
    <xf numFmtId="165" fontId="1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0" fontId="5" fillId="0" borderId="0" xfId="0" applyFont="1"/>
    <xf numFmtId="0" fontId="7" fillId="0" borderId="1" xfId="0" applyNumberFormat="1" applyFont="1" applyFill="1" applyBorder="1" applyAlignment="1" applyProtection="1">
      <alignment wrapText="1"/>
      <protection hidden="1"/>
    </xf>
    <xf numFmtId="0" fontId="7" fillId="3" borderId="1" xfId="1" applyNumberFormat="1" applyFont="1" applyFill="1" applyBorder="1" applyAlignment="1" applyProtection="1">
      <alignment wrapText="1"/>
      <protection hidden="1"/>
    </xf>
    <xf numFmtId="165" fontId="1" fillId="3" borderId="0" xfId="0" applyNumberFormat="1" applyFont="1" applyFill="1" applyAlignment="1" applyProtection="1">
      <alignment horizontal="right"/>
      <protection hidden="1"/>
    </xf>
    <xf numFmtId="0" fontId="0" fillId="3" borderId="0" xfId="0" applyFill="1"/>
    <xf numFmtId="167" fontId="0" fillId="3" borderId="0" xfId="0" applyNumberFormat="1" applyFill="1"/>
    <xf numFmtId="165" fontId="7" fillId="4" borderId="1" xfId="0" applyNumberFormat="1" applyFont="1" applyFill="1" applyBorder="1" applyAlignment="1" applyProtection="1">
      <alignment vertical="center"/>
      <protection hidden="1"/>
    </xf>
    <xf numFmtId="165" fontId="7" fillId="3" borderId="1" xfId="1" applyNumberFormat="1" applyFont="1" applyFill="1" applyBorder="1" applyAlignment="1" applyProtection="1">
      <alignment horizontal="right"/>
      <protection hidden="1"/>
    </xf>
    <xf numFmtId="165" fontId="7" fillId="5" borderId="1" xfId="1" applyNumberFormat="1" applyFont="1" applyFill="1" applyBorder="1" applyAlignment="1" applyProtection="1">
      <alignment vertical="center"/>
      <protection hidden="1"/>
    </xf>
    <xf numFmtId="165" fontId="7" fillId="5" borderId="1" xfId="0" applyNumberFormat="1" applyFont="1" applyFill="1" applyBorder="1" applyAlignment="1" applyProtection="1">
      <alignment vertical="center"/>
      <protection hidden="1"/>
    </xf>
    <xf numFmtId="165" fontId="7" fillId="5" borderId="1" xfId="1" applyNumberFormat="1" applyFont="1" applyFill="1" applyBorder="1" applyAlignment="1" applyProtection="1">
      <alignment horizontal="right"/>
      <protection hidden="1"/>
    </xf>
    <xf numFmtId="165" fontId="7" fillId="3" borderId="1" xfId="1" applyNumberFormat="1" applyFont="1" applyFill="1" applyBorder="1" applyAlignment="1" applyProtection="1">
      <alignment horizontal="right" vertical="center"/>
      <protection hidden="1"/>
    </xf>
    <xf numFmtId="0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0" fillId="0" borderId="0" xfId="0"/>
    <xf numFmtId="0" fontId="0" fillId="0" borderId="0" xfId="0"/>
    <xf numFmtId="0" fontId="0" fillId="3" borderId="1" xfId="0" applyFill="1" applyBorder="1"/>
    <xf numFmtId="0" fontId="5" fillId="0" borderId="1" xfId="0" applyFont="1" applyBorder="1"/>
    <xf numFmtId="0" fontId="0" fillId="0" borderId="1" xfId="0" applyBorder="1"/>
    <xf numFmtId="0" fontId="0" fillId="0" borderId="0" xfId="0"/>
    <xf numFmtId="166" fontId="7" fillId="3" borderId="1" xfId="0" applyNumberFormat="1" applyFont="1" applyFill="1" applyBorder="1" applyAlignment="1" applyProtection="1">
      <alignment vertical="center"/>
      <protection hidden="1"/>
    </xf>
    <xf numFmtId="166" fontId="7" fillId="3" borderId="1" xfId="0" applyNumberFormat="1" applyFont="1" applyFill="1" applyBorder="1" applyAlignment="1" applyProtection="1">
      <alignment horizontal="center" vertical="center"/>
      <protection hidden="1"/>
    </xf>
    <xf numFmtId="164" fontId="4" fillId="3" borderId="1" xfId="2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 applyProtection="1">
      <alignment vertical="center"/>
      <protection hidden="1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wrapText="1"/>
      <protection hidden="1"/>
    </xf>
    <xf numFmtId="0" fontId="7" fillId="3" borderId="1" xfId="0" applyNumberFormat="1" applyFont="1" applyFill="1" applyBorder="1" applyAlignment="1" applyProtection="1">
      <alignment horizontal="center" wrapText="1"/>
      <protection hidden="1"/>
    </xf>
    <xf numFmtId="0" fontId="7" fillId="0" borderId="1" xfId="0" applyNumberFormat="1" applyFont="1" applyFill="1" applyBorder="1" applyAlignment="1" applyProtection="1">
      <protection hidden="1"/>
    </xf>
    <xf numFmtId="4" fontId="0" fillId="0" borderId="0" xfId="0" applyNumberFormat="1"/>
    <xf numFmtId="0" fontId="2" fillId="3" borderId="0" xfId="0" applyFont="1" applyFill="1" applyAlignment="1" applyProtection="1">
      <protection hidden="1"/>
    </xf>
    <xf numFmtId="0" fontId="4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tabSelected="1" zoomScale="87" zoomScaleNormal="87" workbookViewId="0">
      <selection activeCell="S13" sqref="S13"/>
    </sheetView>
  </sheetViews>
  <sheetFormatPr defaultColWidth="9.140625" defaultRowHeight="12.75" x14ac:dyDescent="0.2"/>
  <cols>
    <col min="1" max="1" width="4.28515625" customWidth="1"/>
    <col min="2" max="2" width="50" customWidth="1"/>
    <col min="3" max="3" width="17.7109375" style="7" hidden="1" customWidth="1"/>
    <col min="4" max="4" width="16.28515625" hidden="1" customWidth="1"/>
    <col min="5" max="5" width="17.42578125" style="7" hidden="1" customWidth="1"/>
    <col min="6" max="6" width="15.42578125" style="7" hidden="1" customWidth="1"/>
    <col min="7" max="7" width="16.85546875" hidden="1" customWidth="1"/>
    <col min="8" max="8" width="11.28515625" hidden="1" customWidth="1"/>
    <col min="9" max="9" width="15.85546875" hidden="1" customWidth="1"/>
    <col min="10" max="10" width="16.7109375" style="7" customWidth="1"/>
    <col min="11" max="11" width="15" style="7" customWidth="1"/>
    <col min="12" max="12" width="16.28515625" style="7" customWidth="1"/>
    <col min="13" max="13" width="15.28515625" style="7" customWidth="1"/>
    <col min="14" max="14" width="14.7109375" customWidth="1"/>
    <col min="15" max="15" width="12.42578125" customWidth="1"/>
    <col min="16" max="16" width="14.85546875" customWidth="1"/>
    <col min="17" max="18" width="9.140625" customWidth="1"/>
    <col min="19" max="19" width="31.42578125" customWidth="1"/>
    <col min="20" max="20" width="24.85546875" customWidth="1"/>
    <col min="21" max="229" width="9.140625" customWidth="1"/>
  </cols>
  <sheetData>
    <row r="1" spans="1:16" ht="18.75" customHeight="1" x14ac:dyDescent="0.2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ht="16.5" customHeight="1" x14ac:dyDescent="0.25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6" s="7" customFormat="1" ht="18" customHeight="1" x14ac:dyDescent="0.2">
      <c r="A3" s="36"/>
      <c r="B3" s="36"/>
      <c r="C3" s="36"/>
      <c r="D3" s="36"/>
      <c r="I3" s="37" t="s">
        <v>24</v>
      </c>
    </row>
    <row r="4" spans="1:16" ht="16.5" customHeight="1" x14ac:dyDescent="0.25">
      <c r="A4" s="43" t="s">
        <v>23</v>
      </c>
      <c r="B4" s="43" t="s">
        <v>22</v>
      </c>
      <c r="C4" s="42">
        <v>2021</v>
      </c>
      <c r="D4" s="42"/>
      <c r="E4" s="39">
        <v>2022</v>
      </c>
      <c r="F4" s="39"/>
      <c r="G4" s="39"/>
      <c r="H4" s="39"/>
      <c r="I4" s="21"/>
      <c r="J4" s="40">
        <v>2023</v>
      </c>
      <c r="K4" s="40"/>
      <c r="L4" s="39">
        <v>2024</v>
      </c>
      <c r="M4" s="39"/>
      <c r="N4" s="39"/>
      <c r="O4" s="39"/>
      <c r="P4" s="38" t="s">
        <v>38</v>
      </c>
    </row>
    <row r="5" spans="1:16" s="3" customFormat="1" ht="73.5" customHeight="1" x14ac:dyDescent="0.2">
      <c r="A5" s="44"/>
      <c r="B5" s="44"/>
      <c r="C5" s="15" t="s">
        <v>30</v>
      </c>
      <c r="D5" s="29" t="s">
        <v>31</v>
      </c>
      <c r="E5" s="20"/>
      <c r="F5" s="20"/>
      <c r="G5" s="20"/>
      <c r="H5" s="20"/>
      <c r="I5" s="20"/>
      <c r="J5" s="15" t="s">
        <v>30</v>
      </c>
      <c r="K5" s="15" t="s">
        <v>41</v>
      </c>
      <c r="L5" s="15" t="s">
        <v>21</v>
      </c>
      <c r="M5" s="15" t="s">
        <v>42</v>
      </c>
      <c r="N5" s="28" t="s">
        <v>37</v>
      </c>
      <c r="O5" s="28" t="s">
        <v>29</v>
      </c>
      <c r="P5" s="38"/>
    </row>
    <row r="6" spans="1:16" s="3" customFormat="1" ht="15" x14ac:dyDescent="0.2">
      <c r="A6" s="30">
        <v>1</v>
      </c>
      <c r="B6" s="30">
        <v>2</v>
      </c>
      <c r="C6" s="27">
        <v>3</v>
      </c>
      <c r="D6" s="30">
        <v>4</v>
      </c>
      <c r="E6" s="20"/>
      <c r="F6" s="20"/>
      <c r="G6" s="20"/>
      <c r="H6" s="20"/>
      <c r="I6" s="20"/>
      <c r="J6" s="27">
        <v>3</v>
      </c>
      <c r="K6" s="27">
        <v>4</v>
      </c>
      <c r="L6" s="27">
        <v>5</v>
      </c>
      <c r="M6" s="27">
        <v>6</v>
      </c>
      <c r="N6" s="30">
        <v>7</v>
      </c>
      <c r="O6" s="30">
        <v>8</v>
      </c>
      <c r="P6" s="31">
        <v>9</v>
      </c>
    </row>
    <row r="7" spans="1:16" s="3" customFormat="1" ht="45" x14ac:dyDescent="0.25">
      <c r="A7" s="32">
        <v>1</v>
      </c>
      <c r="B7" s="4" t="s">
        <v>20</v>
      </c>
      <c r="C7" s="11">
        <v>236502500</v>
      </c>
      <c r="D7" s="11">
        <v>88290377.859999999</v>
      </c>
      <c r="E7" s="20"/>
      <c r="F7" s="20"/>
      <c r="G7" s="20"/>
      <c r="H7" s="20"/>
      <c r="I7" s="20"/>
      <c r="J7" s="26">
        <v>419427.1</v>
      </c>
      <c r="K7" s="26">
        <v>259333.55</v>
      </c>
      <c r="L7" s="26">
        <v>947034.91</v>
      </c>
      <c r="M7" s="26">
        <v>660424.56999999995</v>
      </c>
      <c r="N7" s="23">
        <f t="shared" ref="N7:N37" si="0">M7-L7</f>
        <v>-286610.34000000008</v>
      </c>
      <c r="O7" s="24">
        <f t="shared" ref="O7:O20" si="1">M7/L7*100</f>
        <v>69.736032222930405</v>
      </c>
      <c r="P7" s="25">
        <f t="shared" ref="P7:P12" si="2">M7-K7</f>
        <v>401091.01999999996</v>
      </c>
    </row>
    <row r="8" spans="1:16" ht="15" x14ac:dyDescent="0.25">
      <c r="A8" s="32" t="s">
        <v>3</v>
      </c>
      <c r="B8" s="4" t="s">
        <v>0</v>
      </c>
      <c r="C8" s="11">
        <v>199239000</v>
      </c>
      <c r="D8" s="11">
        <v>79010671.709999993</v>
      </c>
      <c r="E8" s="19"/>
      <c r="F8" s="19"/>
      <c r="G8" s="21"/>
      <c r="H8" s="21"/>
      <c r="I8" s="21"/>
      <c r="J8" s="26">
        <v>301591</v>
      </c>
      <c r="K8" s="26">
        <v>205815.4</v>
      </c>
      <c r="L8" s="26">
        <v>348633.51</v>
      </c>
      <c r="M8" s="26">
        <v>222623.76</v>
      </c>
      <c r="N8" s="23">
        <f t="shared" si="0"/>
        <v>-126009.75</v>
      </c>
      <c r="O8" s="24">
        <f t="shared" si="1"/>
        <v>63.856099202856321</v>
      </c>
      <c r="P8" s="25">
        <f t="shared" si="2"/>
        <v>16808.360000000015</v>
      </c>
    </row>
    <row r="9" spans="1:16" ht="15" x14ac:dyDescent="0.25">
      <c r="A9" s="32" t="s">
        <v>3</v>
      </c>
      <c r="B9" s="4" t="s">
        <v>1</v>
      </c>
      <c r="C9" s="11">
        <v>37263500</v>
      </c>
      <c r="D9" s="11">
        <v>9279706.1500000004</v>
      </c>
      <c r="E9" s="19"/>
      <c r="F9" s="19"/>
      <c r="G9" s="21"/>
      <c r="H9" s="21"/>
      <c r="I9" s="21"/>
      <c r="J9" s="26">
        <v>117836.1</v>
      </c>
      <c r="K9" s="26">
        <v>53518.15</v>
      </c>
      <c r="L9" s="26">
        <f>L7-L8</f>
        <v>598401.4</v>
      </c>
      <c r="M9" s="26">
        <f>M7-M8</f>
        <v>437800.80999999994</v>
      </c>
      <c r="N9" s="23">
        <f t="shared" si="0"/>
        <v>-160600.59000000008</v>
      </c>
      <c r="O9" s="24">
        <f t="shared" si="1"/>
        <v>73.161728899698417</v>
      </c>
      <c r="P9" s="25">
        <f t="shared" si="2"/>
        <v>384282.65999999992</v>
      </c>
    </row>
    <row r="10" spans="1:16" ht="45" x14ac:dyDescent="0.25">
      <c r="A10" s="32">
        <v>2</v>
      </c>
      <c r="B10" s="4" t="s">
        <v>26</v>
      </c>
      <c r="C10" s="12">
        <v>2365193526</v>
      </c>
      <c r="D10" s="12">
        <v>585730362</v>
      </c>
      <c r="E10" s="19"/>
      <c r="F10" s="19"/>
      <c r="G10" s="21"/>
      <c r="H10" s="21"/>
      <c r="I10" s="21"/>
      <c r="J10" s="26">
        <v>4741635.07</v>
      </c>
      <c r="K10" s="26">
        <v>2758499.35</v>
      </c>
      <c r="L10" s="26">
        <v>6275265.7199999997</v>
      </c>
      <c r="M10" s="26">
        <v>2997005.48</v>
      </c>
      <c r="N10" s="23">
        <f t="shared" si="0"/>
        <v>-3278260.2399999998</v>
      </c>
      <c r="O10" s="24">
        <f t="shared" si="1"/>
        <v>47.759021111220775</v>
      </c>
      <c r="P10" s="25">
        <f t="shared" si="2"/>
        <v>238506.12999999989</v>
      </c>
    </row>
    <row r="11" spans="1:16" ht="15" x14ac:dyDescent="0.25">
      <c r="A11" s="32"/>
      <c r="B11" s="4" t="s">
        <v>0</v>
      </c>
      <c r="C11" s="12">
        <v>345394126</v>
      </c>
      <c r="D11" s="12">
        <v>127407159.58</v>
      </c>
      <c r="E11" s="19"/>
      <c r="F11" s="19"/>
      <c r="G11" s="21"/>
      <c r="H11" s="21"/>
      <c r="I11" s="21"/>
      <c r="J11" s="26">
        <v>452986.07</v>
      </c>
      <c r="K11" s="26">
        <v>271063.7</v>
      </c>
      <c r="L11" s="26">
        <v>1012707.12</v>
      </c>
      <c r="M11" s="26">
        <v>537863.41</v>
      </c>
      <c r="N11" s="23">
        <f t="shared" si="0"/>
        <v>-474843.70999999996</v>
      </c>
      <c r="O11" s="24">
        <f t="shared" si="1"/>
        <v>53.111447463705005</v>
      </c>
      <c r="P11" s="25">
        <f t="shared" si="2"/>
        <v>266799.71000000002</v>
      </c>
    </row>
    <row r="12" spans="1:16" ht="15" x14ac:dyDescent="0.25">
      <c r="A12" s="32"/>
      <c r="B12" s="4" t="s">
        <v>1</v>
      </c>
      <c r="C12" s="12">
        <v>2019799400</v>
      </c>
      <c r="D12" s="12">
        <v>458323202.42000002</v>
      </c>
      <c r="E12" s="19"/>
      <c r="F12" s="19"/>
      <c r="G12" s="21"/>
      <c r="H12" s="21"/>
      <c r="I12" s="21"/>
      <c r="J12" s="26">
        <v>4288649</v>
      </c>
      <c r="K12" s="26">
        <v>2487435.65</v>
      </c>
      <c r="L12" s="26">
        <f>L10-L11</f>
        <v>5262558.5999999996</v>
      </c>
      <c r="M12" s="26">
        <f>M10-M11</f>
        <v>2459142.0699999998</v>
      </c>
      <c r="N12" s="23">
        <f t="shared" si="0"/>
        <v>-2803416.53</v>
      </c>
      <c r="O12" s="24">
        <f t="shared" si="1"/>
        <v>46.729020176611428</v>
      </c>
      <c r="P12" s="25">
        <f t="shared" si="2"/>
        <v>-28293.580000000075</v>
      </c>
    </row>
    <row r="13" spans="1:16" ht="105" x14ac:dyDescent="0.25">
      <c r="A13" s="33">
        <v>3</v>
      </c>
      <c r="B13" s="4" t="s">
        <v>32</v>
      </c>
      <c r="C13" s="11">
        <v>23365420</v>
      </c>
      <c r="D13" s="11">
        <v>10341136.82</v>
      </c>
      <c r="E13" s="19"/>
      <c r="F13" s="19"/>
      <c r="G13" s="21"/>
      <c r="H13" s="21"/>
      <c r="I13" s="21"/>
      <c r="J13" s="26">
        <v>48989.75</v>
      </c>
      <c r="K13" s="26">
        <v>35565.839999999997</v>
      </c>
      <c r="L13" s="26">
        <v>55883</v>
      </c>
      <c r="M13" s="26">
        <v>40821.1</v>
      </c>
      <c r="N13" s="23">
        <f t="shared" ref="N13:N15" si="3">M13-L13</f>
        <v>-15061.900000000001</v>
      </c>
      <c r="O13" s="24">
        <f t="shared" ref="O13:O15" si="4">M13/L13*100</f>
        <v>73.047438398081695</v>
      </c>
      <c r="P13" s="25">
        <f t="shared" ref="P13:P15" si="5">M13-K13</f>
        <v>5255.260000000002</v>
      </c>
    </row>
    <row r="14" spans="1:16" ht="15" x14ac:dyDescent="0.25">
      <c r="A14" s="32" t="s">
        <v>3</v>
      </c>
      <c r="B14" s="4" t="s">
        <v>0</v>
      </c>
      <c r="C14" s="11">
        <v>19995320</v>
      </c>
      <c r="D14" s="11">
        <v>8712697.9900000002</v>
      </c>
      <c r="E14" s="19"/>
      <c r="F14" s="19"/>
      <c r="G14" s="21"/>
      <c r="H14" s="21"/>
      <c r="I14" s="21"/>
      <c r="J14" s="26">
        <v>45049.95</v>
      </c>
      <c r="K14" s="26">
        <v>32898.449999999997</v>
      </c>
      <c r="L14" s="26">
        <v>51293.8</v>
      </c>
      <c r="M14" s="26">
        <v>37470.980000000003</v>
      </c>
      <c r="N14" s="23">
        <f t="shared" si="3"/>
        <v>-13822.82</v>
      </c>
      <c r="O14" s="24">
        <f t="shared" si="4"/>
        <v>73.051674861289285</v>
      </c>
      <c r="P14" s="25">
        <f t="shared" si="5"/>
        <v>4572.5300000000061</v>
      </c>
    </row>
    <row r="15" spans="1:16" ht="15" x14ac:dyDescent="0.25">
      <c r="A15" s="32" t="s">
        <v>3</v>
      </c>
      <c r="B15" s="4" t="s">
        <v>1</v>
      </c>
      <c r="C15" s="11">
        <v>3370100</v>
      </c>
      <c r="D15" s="11">
        <v>1628438.83</v>
      </c>
      <c r="E15" s="19"/>
      <c r="F15" s="19"/>
      <c r="G15" s="21"/>
      <c r="H15" s="21"/>
      <c r="I15" s="21"/>
      <c r="J15" s="26">
        <v>3939.8</v>
      </c>
      <c r="K15" s="26">
        <v>2667.39</v>
      </c>
      <c r="L15" s="26">
        <f>L13-L14</f>
        <v>4589.1999999999971</v>
      </c>
      <c r="M15" s="26">
        <f>M13-M14</f>
        <v>3350.1199999999953</v>
      </c>
      <c r="N15" s="23">
        <f t="shared" si="3"/>
        <v>-1239.0800000000017</v>
      </c>
      <c r="O15" s="24">
        <f t="shared" si="4"/>
        <v>73.000087161160934</v>
      </c>
      <c r="P15" s="25">
        <f t="shared" si="5"/>
        <v>682.72999999999547</v>
      </c>
    </row>
    <row r="16" spans="1:16" ht="45.75" customHeight="1" x14ac:dyDescent="0.25">
      <c r="A16" s="32">
        <v>4</v>
      </c>
      <c r="B16" s="4" t="s">
        <v>19</v>
      </c>
      <c r="C16" s="11">
        <v>9227935680.6100006</v>
      </c>
      <c r="D16" s="11">
        <v>4330966554.5900002</v>
      </c>
      <c r="E16" s="19"/>
      <c r="F16" s="19"/>
      <c r="G16" s="21"/>
      <c r="H16" s="21"/>
      <c r="I16" s="21"/>
      <c r="J16" s="26">
        <v>13214609.07</v>
      </c>
      <c r="K16" s="26">
        <v>9283780.5500000007</v>
      </c>
      <c r="L16" s="26">
        <v>13014667.550000001</v>
      </c>
      <c r="M16" s="26">
        <v>9073918.75</v>
      </c>
      <c r="N16" s="23">
        <f t="shared" si="0"/>
        <v>-3940748.8000000007</v>
      </c>
      <c r="O16" s="24">
        <f t="shared" si="1"/>
        <v>69.720710998876029</v>
      </c>
      <c r="P16" s="25">
        <f t="shared" ref="P16:P55" si="6">M16-K16</f>
        <v>-209861.80000000075</v>
      </c>
    </row>
    <row r="17" spans="1:16" ht="15" x14ac:dyDescent="0.25">
      <c r="A17" s="32" t="s">
        <v>3</v>
      </c>
      <c r="B17" s="4" t="s">
        <v>0</v>
      </c>
      <c r="C17" s="11">
        <v>3098847580.6100001</v>
      </c>
      <c r="D17" s="11">
        <v>1724519957.23</v>
      </c>
      <c r="E17" s="19"/>
      <c r="F17" s="19"/>
      <c r="G17" s="21"/>
      <c r="H17" s="21"/>
      <c r="I17" s="21"/>
      <c r="J17" s="26">
        <v>3852902.17</v>
      </c>
      <c r="K17" s="26">
        <v>2804967.32</v>
      </c>
      <c r="L17" s="26">
        <v>4403694.25</v>
      </c>
      <c r="M17" s="26">
        <v>2979887.94</v>
      </c>
      <c r="N17" s="23">
        <f t="shared" si="0"/>
        <v>-1423806.31</v>
      </c>
      <c r="O17" s="24">
        <f t="shared" si="1"/>
        <v>67.667911776572581</v>
      </c>
      <c r="P17" s="25">
        <f t="shared" si="6"/>
        <v>174920.62000000011</v>
      </c>
    </row>
    <row r="18" spans="1:16" ht="15" x14ac:dyDescent="0.25">
      <c r="A18" s="32" t="s">
        <v>3</v>
      </c>
      <c r="B18" s="4" t="s">
        <v>1</v>
      </c>
      <c r="C18" s="11">
        <v>6129088100</v>
      </c>
      <c r="D18" s="11">
        <v>2606446597.3600001</v>
      </c>
      <c r="E18" s="19"/>
      <c r="F18" s="19"/>
      <c r="G18" s="21"/>
      <c r="H18" s="21"/>
      <c r="I18" s="21"/>
      <c r="J18" s="26">
        <v>9361706.9000000004</v>
      </c>
      <c r="K18" s="26">
        <v>6478813.2300000004</v>
      </c>
      <c r="L18" s="26">
        <f>L16-L17</f>
        <v>8610973.3000000007</v>
      </c>
      <c r="M18" s="26">
        <f>M16-M17</f>
        <v>6094030.8100000005</v>
      </c>
      <c r="N18" s="23">
        <f t="shared" si="0"/>
        <v>-2516942.4900000002</v>
      </c>
      <c r="O18" s="24">
        <f t="shared" si="1"/>
        <v>70.770522653925767</v>
      </c>
      <c r="P18" s="25">
        <f t="shared" si="6"/>
        <v>-384782.41999999993</v>
      </c>
    </row>
    <row r="19" spans="1:16" ht="56.25" customHeight="1" x14ac:dyDescent="0.25">
      <c r="A19" s="32">
        <v>5</v>
      </c>
      <c r="B19" s="4" t="s">
        <v>18</v>
      </c>
      <c r="C19" s="11">
        <v>101731600</v>
      </c>
      <c r="D19" s="11">
        <v>33659740.799999997</v>
      </c>
      <c r="E19" s="19"/>
      <c r="F19" s="19"/>
      <c r="G19" s="21"/>
      <c r="H19" s="21"/>
      <c r="I19" s="21"/>
      <c r="J19" s="26">
        <v>126579.69</v>
      </c>
      <c r="K19" s="26">
        <v>91594.45</v>
      </c>
      <c r="L19" s="26">
        <v>168725.1</v>
      </c>
      <c r="M19" s="26">
        <v>100938.02</v>
      </c>
      <c r="N19" s="23">
        <f t="shared" si="0"/>
        <v>-67787.08</v>
      </c>
      <c r="O19" s="24">
        <f t="shared" si="1"/>
        <v>59.823950319187837</v>
      </c>
      <c r="P19" s="25">
        <f t="shared" si="6"/>
        <v>9343.570000000007</v>
      </c>
    </row>
    <row r="20" spans="1:16" ht="15" x14ac:dyDescent="0.25">
      <c r="A20" s="32" t="s">
        <v>3</v>
      </c>
      <c r="B20" s="4" t="s">
        <v>0</v>
      </c>
      <c r="C20" s="11">
        <v>101731000</v>
      </c>
      <c r="D20" s="11">
        <v>33659521.799999997</v>
      </c>
      <c r="E20" s="19"/>
      <c r="F20" s="19"/>
      <c r="G20" s="21"/>
      <c r="H20" s="21"/>
      <c r="I20" s="21"/>
      <c r="J20" s="26">
        <v>126579.69</v>
      </c>
      <c r="K20" s="26">
        <v>91594.45</v>
      </c>
      <c r="L20" s="26">
        <v>168725.1</v>
      </c>
      <c r="M20" s="26">
        <v>100938.02</v>
      </c>
      <c r="N20" s="23">
        <f t="shared" si="0"/>
        <v>-67787.08</v>
      </c>
      <c r="O20" s="24">
        <f t="shared" si="1"/>
        <v>59.823950319187837</v>
      </c>
      <c r="P20" s="25">
        <f t="shared" si="6"/>
        <v>9343.570000000007</v>
      </c>
    </row>
    <row r="21" spans="1:16" ht="60" x14ac:dyDescent="0.25">
      <c r="A21" s="32">
        <v>6</v>
      </c>
      <c r="B21" s="4" t="s">
        <v>33</v>
      </c>
      <c r="C21" s="11">
        <v>8540000</v>
      </c>
      <c r="D21" s="11">
        <v>4734783.2</v>
      </c>
      <c r="E21" s="19"/>
      <c r="F21" s="19"/>
      <c r="G21" s="21"/>
      <c r="H21" s="21"/>
      <c r="I21" s="21"/>
      <c r="J21" s="26">
        <v>9921.5400000000009</v>
      </c>
      <c r="K21" s="26">
        <v>7641.94</v>
      </c>
      <c r="L21" s="26">
        <v>16056.25</v>
      </c>
      <c r="M21" s="26">
        <v>11820.88</v>
      </c>
      <c r="N21" s="23">
        <f t="shared" si="0"/>
        <v>-4235.3700000000008</v>
      </c>
      <c r="O21" s="24">
        <f t="shared" ref="O21:O27" si="7">M21/L21*100</f>
        <v>73.621673803036188</v>
      </c>
      <c r="P21" s="25">
        <f t="shared" si="6"/>
        <v>4178.9399999999996</v>
      </c>
    </row>
    <row r="22" spans="1:16" ht="15" x14ac:dyDescent="0.25">
      <c r="A22" s="32" t="s">
        <v>3</v>
      </c>
      <c r="B22" s="4" t="s">
        <v>0</v>
      </c>
      <c r="C22" s="11">
        <v>8540000</v>
      </c>
      <c r="D22" s="11">
        <v>4734783.2</v>
      </c>
      <c r="E22" s="19"/>
      <c r="F22" s="19"/>
      <c r="G22" s="21"/>
      <c r="H22" s="21"/>
      <c r="I22" s="21"/>
      <c r="J22" s="26">
        <v>9921.5400000000009</v>
      </c>
      <c r="K22" s="26">
        <v>7641.94</v>
      </c>
      <c r="L22" s="26">
        <v>16056.25</v>
      </c>
      <c r="M22" s="26">
        <v>11820.88</v>
      </c>
      <c r="N22" s="23">
        <f t="shared" si="0"/>
        <v>-4235.3700000000008</v>
      </c>
      <c r="O22" s="24">
        <f t="shared" si="7"/>
        <v>73.621673803036188</v>
      </c>
      <c r="P22" s="25">
        <f t="shared" si="6"/>
        <v>4178.9399999999996</v>
      </c>
    </row>
    <row r="23" spans="1:16" ht="105" x14ac:dyDescent="0.25">
      <c r="A23" s="32">
        <v>7</v>
      </c>
      <c r="B23" s="4" t="s">
        <v>17</v>
      </c>
      <c r="C23" s="11">
        <v>137414700</v>
      </c>
      <c r="D23" s="11">
        <v>55685198.359999999</v>
      </c>
      <c r="E23" s="19"/>
      <c r="F23" s="19"/>
      <c r="G23" s="21"/>
      <c r="H23" s="21"/>
      <c r="I23" s="21"/>
      <c r="J23" s="26">
        <v>224711.83</v>
      </c>
      <c r="K23" s="26">
        <v>144508.78</v>
      </c>
      <c r="L23" s="26">
        <v>240310.5</v>
      </c>
      <c r="M23" s="26">
        <v>174268.61</v>
      </c>
      <c r="N23" s="23">
        <f t="shared" si="0"/>
        <v>-66041.890000000014</v>
      </c>
      <c r="O23" s="24">
        <f t="shared" si="7"/>
        <v>72.518100540758724</v>
      </c>
      <c r="P23" s="25">
        <f t="shared" si="6"/>
        <v>29759.829999999987</v>
      </c>
    </row>
    <row r="24" spans="1:16" ht="15" x14ac:dyDescent="0.25">
      <c r="A24" s="32" t="s">
        <v>3</v>
      </c>
      <c r="B24" s="4" t="s">
        <v>0</v>
      </c>
      <c r="C24" s="11">
        <v>136202100</v>
      </c>
      <c r="D24" s="11">
        <v>54800878.530000001</v>
      </c>
      <c r="E24" s="19"/>
      <c r="F24" s="19"/>
      <c r="G24" s="21"/>
      <c r="H24" s="21"/>
      <c r="I24" s="21"/>
      <c r="J24" s="26">
        <v>224711.83</v>
      </c>
      <c r="K24" s="26">
        <v>144508.78</v>
      </c>
      <c r="L24" s="26">
        <v>240310.5</v>
      </c>
      <c r="M24" s="26">
        <v>174268.61</v>
      </c>
      <c r="N24" s="23">
        <f t="shared" si="0"/>
        <v>-66041.890000000014</v>
      </c>
      <c r="O24" s="24">
        <f t="shared" si="7"/>
        <v>72.518100540758724</v>
      </c>
      <c r="P24" s="25">
        <f t="shared" si="6"/>
        <v>29759.829999999987</v>
      </c>
    </row>
    <row r="25" spans="1:16" ht="15" x14ac:dyDescent="0.25">
      <c r="A25" s="32" t="s">
        <v>3</v>
      </c>
      <c r="B25" s="4" t="s">
        <v>1</v>
      </c>
      <c r="C25" s="11">
        <v>1212600</v>
      </c>
      <c r="D25" s="11">
        <v>884319.83</v>
      </c>
      <c r="E25" s="19"/>
      <c r="F25" s="19"/>
      <c r="G25" s="21"/>
      <c r="H25" s="21"/>
      <c r="I25" s="21"/>
      <c r="J25" s="26">
        <v>0</v>
      </c>
      <c r="K25" s="26">
        <v>0</v>
      </c>
      <c r="L25" s="26">
        <v>0</v>
      </c>
      <c r="M25" s="26">
        <f>M23-M24</f>
        <v>0</v>
      </c>
      <c r="N25" s="23">
        <f t="shared" si="0"/>
        <v>0</v>
      </c>
      <c r="O25" s="24">
        <v>0</v>
      </c>
      <c r="P25" s="25">
        <f t="shared" si="6"/>
        <v>0</v>
      </c>
    </row>
    <row r="26" spans="1:16" ht="60" x14ac:dyDescent="0.25">
      <c r="A26" s="32">
        <v>8</v>
      </c>
      <c r="B26" s="5" t="s">
        <v>27</v>
      </c>
      <c r="C26" s="11">
        <v>54976100</v>
      </c>
      <c r="D26" s="11">
        <v>17386780.010000002</v>
      </c>
      <c r="E26" s="19"/>
      <c r="F26" s="19"/>
      <c r="G26" s="21"/>
      <c r="H26" s="21"/>
      <c r="I26" s="21"/>
      <c r="J26" s="26">
        <v>53201.97</v>
      </c>
      <c r="K26" s="26">
        <v>27252.7</v>
      </c>
      <c r="L26" s="26">
        <v>62226.6</v>
      </c>
      <c r="M26" s="26">
        <v>36448.76</v>
      </c>
      <c r="N26" s="23">
        <f t="shared" si="0"/>
        <v>-25777.839999999997</v>
      </c>
      <c r="O26" s="24">
        <f t="shared" si="7"/>
        <v>58.574243169319871</v>
      </c>
      <c r="P26" s="25">
        <f t="shared" si="6"/>
        <v>9196.0600000000013</v>
      </c>
    </row>
    <row r="27" spans="1:16" ht="15" x14ac:dyDescent="0.25">
      <c r="A27" s="32"/>
      <c r="B27" s="5" t="s">
        <v>0</v>
      </c>
      <c r="C27" s="11">
        <v>54972800</v>
      </c>
      <c r="D27" s="11">
        <v>17385550.039999999</v>
      </c>
      <c r="E27" s="19"/>
      <c r="F27" s="19"/>
      <c r="G27" s="21"/>
      <c r="H27" s="21"/>
      <c r="I27" s="21"/>
      <c r="J27" s="26">
        <v>53201.97</v>
      </c>
      <c r="K27" s="26">
        <v>27252.7</v>
      </c>
      <c r="L27" s="26">
        <v>62226.6</v>
      </c>
      <c r="M27" s="26">
        <v>36448.76</v>
      </c>
      <c r="N27" s="23">
        <f t="shared" si="0"/>
        <v>-25777.839999999997</v>
      </c>
      <c r="O27" s="24">
        <f t="shared" si="7"/>
        <v>58.574243169319871</v>
      </c>
      <c r="P27" s="25">
        <f t="shared" si="6"/>
        <v>9196.0600000000013</v>
      </c>
    </row>
    <row r="28" spans="1:16" ht="15" x14ac:dyDescent="0.25">
      <c r="A28" s="32"/>
      <c r="B28" s="5" t="s">
        <v>1</v>
      </c>
      <c r="C28" s="11">
        <v>3300</v>
      </c>
      <c r="D28" s="11">
        <v>1229.97</v>
      </c>
      <c r="E28" s="19"/>
      <c r="F28" s="19"/>
      <c r="G28" s="21"/>
      <c r="H28" s="21"/>
      <c r="I28" s="21"/>
      <c r="J28" s="26">
        <v>0</v>
      </c>
      <c r="K28" s="26">
        <v>0</v>
      </c>
      <c r="L28" s="26">
        <v>0</v>
      </c>
      <c r="M28" s="26">
        <f>M26-M27</f>
        <v>0</v>
      </c>
      <c r="N28" s="23">
        <f t="shared" si="0"/>
        <v>0</v>
      </c>
      <c r="O28" s="24">
        <v>0</v>
      </c>
      <c r="P28" s="25">
        <f t="shared" si="6"/>
        <v>0</v>
      </c>
    </row>
    <row r="29" spans="1:16" ht="75" x14ac:dyDescent="0.25">
      <c r="A29" s="32">
        <v>9</v>
      </c>
      <c r="B29" s="4" t="s">
        <v>16</v>
      </c>
      <c r="C29" s="11">
        <v>684652064.39999998</v>
      </c>
      <c r="D29" s="11">
        <v>181590292.80000001</v>
      </c>
      <c r="E29" s="19"/>
      <c r="F29" s="19"/>
      <c r="G29" s="21"/>
      <c r="H29" s="21"/>
      <c r="I29" s="21"/>
      <c r="J29" s="26">
        <v>935400.42</v>
      </c>
      <c r="K29" s="26">
        <v>607865.81000000006</v>
      </c>
      <c r="L29" s="26">
        <v>1976132.52</v>
      </c>
      <c r="M29" s="26">
        <v>601813.13</v>
      </c>
      <c r="N29" s="23">
        <f t="shared" si="0"/>
        <v>-1374319.3900000001</v>
      </c>
      <c r="O29" s="24">
        <f>M29/L29*100</f>
        <v>30.454087664120827</v>
      </c>
      <c r="P29" s="25">
        <f t="shared" si="6"/>
        <v>-6052.6800000000512</v>
      </c>
    </row>
    <row r="30" spans="1:16" ht="15" x14ac:dyDescent="0.25">
      <c r="A30" s="32" t="s">
        <v>3</v>
      </c>
      <c r="B30" s="4" t="s">
        <v>0</v>
      </c>
      <c r="C30" s="11">
        <v>455215764.39999998</v>
      </c>
      <c r="D30" s="11">
        <v>166572794.34</v>
      </c>
      <c r="E30" s="19"/>
      <c r="F30" s="19"/>
      <c r="G30" s="21"/>
      <c r="H30" s="21"/>
      <c r="I30" s="21"/>
      <c r="J30" s="26">
        <v>528935.72</v>
      </c>
      <c r="K30" s="26">
        <v>316043.28999999998</v>
      </c>
      <c r="L30" s="26">
        <v>533413.37</v>
      </c>
      <c r="M30" s="26">
        <v>316374.05</v>
      </c>
      <c r="N30" s="23">
        <f t="shared" si="0"/>
        <v>-217039.32</v>
      </c>
      <c r="O30" s="24">
        <f>M30/L30*100</f>
        <v>59.311233612310843</v>
      </c>
      <c r="P30" s="25">
        <f t="shared" si="6"/>
        <v>330.76000000000931</v>
      </c>
    </row>
    <row r="31" spans="1:16" ht="15" x14ac:dyDescent="0.25">
      <c r="A31" s="32" t="s">
        <v>3</v>
      </c>
      <c r="B31" s="4" t="s">
        <v>1</v>
      </c>
      <c r="C31" s="11">
        <v>229436300</v>
      </c>
      <c r="D31" s="11">
        <v>15017498.460000001</v>
      </c>
      <c r="E31" s="19"/>
      <c r="F31" s="19"/>
      <c r="G31" s="21"/>
      <c r="H31" s="21"/>
      <c r="I31" s="21"/>
      <c r="J31" s="26">
        <v>406464.7</v>
      </c>
      <c r="K31" s="26">
        <v>291822.52</v>
      </c>
      <c r="L31" s="26">
        <f>L29-L30</f>
        <v>1442719.15</v>
      </c>
      <c r="M31" s="26">
        <f>M29-M30</f>
        <v>285439.08</v>
      </c>
      <c r="N31" s="23">
        <f t="shared" si="0"/>
        <v>-1157280.0699999998</v>
      </c>
      <c r="O31" s="24">
        <f>M31/L31*100</f>
        <v>19.78479872537909</v>
      </c>
      <c r="P31" s="25">
        <f t="shared" si="6"/>
        <v>-6383.4400000000023</v>
      </c>
    </row>
    <row r="32" spans="1:16" ht="47.25" customHeight="1" x14ac:dyDescent="0.25">
      <c r="A32" s="32">
        <v>10</v>
      </c>
      <c r="B32" s="4" t="s">
        <v>15</v>
      </c>
      <c r="C32" s="11">
        <v>8362300</v>
      </c>
      <c r="D32" s="11">
        <v>3502475.39</v>
      </c>
      <c r="E32" s="19"/>
      <c r="F32" s="19"/>
      <c r="G32" s="21"/>
      <c r="H32" s="21"/>
      <c r="I32" s="21"/>
      <c r="J32" s="26">
        <v>22052.799999999999</v>
      </c>
      <c r="K32" s="26">
        <v>20209.330000000002</v>
      </c>
      <c r="L32" s="26">
        <v>9949.2000000000007</v>
      </c>
      <c r="M32" s="26">
        <v>5934.48</v>
      </c>
      <c r="N32" s="23">
        <f t="shared" si="0"/>
        <v>-4014.7200000000012</v>
      </c>
      <c r="O32" s="24">
        <f>M32/L32*100</f>
        <v>59.647810879266657</v>
      </c>
      <c r="P32" s="25">
        <f t="shared" si="6"/>
        <v>-14274.850000000002</v>
      </c>
    </row>
    <row r="33" spans="1:16" ht="15" x14ac:dyDescent="0.25">
      <c r="A33" s="32" t="s">
        <v>3</v>
      </c>
      <c r="B33" s="4" t="s">
        <v>0</v>
      </c>
      <c r="C33" s="11">
        <v>8362300</v>
      </c>
      <c r="D33" s="11">
        <v>3502475.39</v>
      </c>
      <c r="E33" s="19"/>
      <c r="F33" s="19"/>
      <c r="G33" s="21"/>
      <c r="H33" s="21"/>
      <c r="I33" s="21"/>
      <c r="J33" s="26">
        <v>7247.8</v>
      </c>
      <c r="K33" s="26">
        <v>5404.33</v>
      </c>
      <c r="L33" s="26">
        <v>9949.2000000000007</v>
      </c>
      <c r="M33" s="26">
        <v>5934.48</v>
      </c>
      <c r="N33" s="23">
        <f t="shared" si="0"/>
        <v>-4014.7200000000012</v>
      </c>
      <c r="O33" s="24">
        <f>M33/L33*100</f>
        <v>59.647810879266657</v>
      </c>
      <c r="P33" s="25">
        <f t="shared" si="6"/>
        <v>530.14999999999964</v>
      </c>
    </row>
    <row r="34" spans="1:16" ht="15" customHeight="1" x14ac:dyDescent="0.25">
      <c r="A34" s="32" t="s">
        <v>3</v>
      </c>
      <c r="B34" s="4" t="s">
        <v>1</v>
      </c>
      <c r="C34" s="9">
        <v>0</v>
      </c>
      <c r="D34" s="9">
        <v>0</v>
      </c>
      <c r="E34" s="19"/>
      <c r="F34" s="19"/>
      <c r="G34" s="21"/>
      <c r="H34" s="21"/>
      <c r="I34" s="21"/>
      <c r="J34" s="26">
        <v>14805</v>
      </c>
      <c r="K34" s="26">
        <v>14805</v>
      </c>
      <c r="L34" s="26">
        <v>0</v>
      </c>
      <c r="M34" s="26">
        <f>M32-M33</f>
        <v>0</v>
      </c>
      <c r="N34" s="23">
        <f t="shared" si="0"/>
        <v>0</v>
      </c>
      <c r="O34" s="24">
        <v>0</v>
      </c>
      <c r="P34" s="25">
        <f t="shared" si="6"/>
        <v>-14805</v>
      </c>
    </row>
    <row r="35" spans="1:16" ht="75" x14ac:dyDescent="0.25">
      <c r="A35" s="32">
        <v>11</v>
      </c>
      <c r="B35" s="4" t="s">
        <v>14</v>
      </c>
      <c r="C35" s="11">
        <v>362186480</v>
      </c>
      <c r="D35" s="11">
        <v>185352759.16999999</v>
      </c>
      <c r="E35" s="19"/>
      <c r="F35" s="19"/>
      <c r="G35" s="21"/>
      <c r="H35" s="21"/>
      <c r="I35" s="21"/>
      <c r="J35" s="26">
        <v>460001.64</v>
      </c>
      <c r="K35" s="26">
        <v>293229.48</v>
      </c>
      <c r="L35" s="26">
        <v>464929.88</v>
      </c>
      <c r="M35" s="26">
        <v>340983.85</v>
      </c>
      <c r="N35" s="23">
        <f t="shared" si="0"/>
        <v>-123946.03000000003</v>
      </c>
      <c r="O35" s="24">
        <f t="shared" ref="O35:O42" si="8">M35/L35*100</f>
        <v>73.34091971030125</v>
      </c>
      <c r="P35" s="25">
        <f t="shared" si="6"/>
        <v>47754.369999999995</v>
      </c>
    </row>
    <row r="36" spans="1:16" ht="15" x14ac:dyDescent="0.25">
      <c r="A36" s="32" t="s">
        <v>3</v>
      </c>
      <c r="B36" s="4" t="s">
        <v>0</v>
      </c>
      <c r="C36" s="11">
        <v>324182980</v>
      </c>
      <c r="D36" s="11">
        <v>171133391.06</v>
      </c>
      <c r="E36" s="19"/>
      <c r="F36" s="19"/>
      <c r="G36" s="21"/>
      <c r="H36" s="21"/>
      <c r="I36" s="21"/>
      <c r="J36" s="26">
        <v>431761.94</v>
      </c>
      <c r="K36" s="26">
        <v>272531</v>
      </c>
      <c r="L36" s="26">
        <v>436079.76</v>
      </c>
      <c r="M36" s="26">
        <v>319029.12</v>
      </c>
      <c r="N36" s="23">
        <f t="shared" si="0"/>
        <v>-117050.64000000001</v>
      </c>
      <c r="O36" s="24">
        <f t="shared" si="8"/>
        <v>73.158433218730451</v>
      </c>
      <c r="P36" s="25">
        <f t="shared" si="6"/>
        <v>46498.119999999995</v>
      </c>
    </row>
    <row r="37" spans="1:16" ht="15" x14ac:dyDescent="0.25">
      <c r="A37" s="32" t="s">
        <v>3</v>
      </c>
      <c r="B37" s="4" t="s">
        <v>1</v>
      </c>
      <c r="C37" s="11">
        <v>38003500</v>
      </c>
      <c r="D37" s="11">
        <v>14219368.109999999</v>
      </c>
      <c r="E37" s="19"/>
      <c r="F37" s="19"/>
      <c r="G37" s="21"/>
      <c r="H37" s="21"/>
      <c r="I37" s="21"/>
      <c r="J37" s="26">
        <v>28239.7</v>
      </c>
      <c r="K37" s="26">
        <v>20698.48</v>
      </c>
      <c r="L37" s="26">
        <f>L35-L36</f>
        <v>28850.119999999995</v>
      </c>
      <c r="M37" s="26">
        <f>M35-M36</f>
        <v>21954.729999999981</v>
      </c>
      <c r="N37" s="23">
        <f t="shared" si="0"/>
        <v>-6895.390000000014</v>
      </c>
      <c r="O37" s="24">
        <f t="shared" si="8"/>
        <v>76.099267524710413</v>
      </c>
      <c r="P37" s="25">
        <f t="shared" si="6"/>
        <v>1256.2499999999818</v>
      </c>
    </row>
    <row r="38" spans="1:16" ht="30" x14ac:dyDescent="0.25">
      <c r="A38" s="32">
        <v>12</v>
      </c>
      <c r="B38" s="4" t="s">
        <v>13</v>
      </c>
      <c r="C38" s="11">
        <v>312685100</v>
      </c>
      <c r="D38" s="11">
        <v>133462167.51000001</v>
      </c>
      <c r="E38" s="19"/>
      <c r="F38" s="19"/>
      <c r="G38" s="21"/>
      <c r="H38" s="21"/>
      <c r="I38" s="21"/>
      <c r="J38" s="26">
        <v>367747.6</v>
      </c>
      <c r="K38" s="26">
        <v>211529.2</v>
      </c>
      <c r="L38" s="26">
        <v>370610.99</v>
      </c>
      <c r="M38" s="26">
        <v>225064.18</v>
      </c>
      <c r="N38" s="23">
        <f t="shared" ref="N38:N65" si="9">M38-L38</f>
        <v>-145546.81</v>
      </c>
      <c r="O38" s="24">
        <f t="shared" si="8"/>
        <v>60.727875339044857</v>
      </c>
      <c r="P38" s="25">
        <f t="shared" si="6"/>
        <v>13534.979999999981</v>
      </c>
    </row>
    <row r="39" spans="1:16" ht="15" x14ac:dyDescent="0.25">
      <c r="A39" s="32" t="s">
        <v>3</v>
      </c>
      <c r="B39" s="4" t="s">
        <v>0</v>
      </c>
      <c r="C39" s="11">
        <v>261576000</v>
      </c>
      <c r="D39" s="11">
        <v>132110415.97</v>
      </c>
      <c r="E39" s="19"/>
      <c r="F39" s="19"/>
      <c r="G39" s="21"/>
      <c r="H39" s="21"/>
      <c r="I39" s="21"/>
      <c r="J39" s="26">
        <v>302219.78000000003</v>
      </c>
      <c r="K39" s="26">
        <v>204682.94</v>
      </c>
      <c r="L39" s="26">
        <v>342610.99</v>
      </c>
      <c r="M39" s="26">
        <v>217939.18</v>
      </c>
      <c r="N39" s="23">
        <f t="shared" si="9"/>
        <v>-124671.81</v>
      </c>
      <c r="O39" s="24">
        <f t="shared" si="8"/>
        <v>63.611263608327327</v>
      </c>
      <c r="P39" s="25">
        <f t="shared" si="6"/>
        <v>13256.239999999991</v>
      </c>
    </row>
    <row r="40" spans="1:16" ht="15" x14ac:dyDescent="0.25">
      <c r="A40" s="32" t="s">
        <v>3</v>
      </c>
      <c r="B40" s="4" t="s">
        <v>1</v>
      </c>
      <c r="C40" s="11">
        <v>51109100</v>
      </c>
      <c r="D40" s="11">
        <v>1351751.54</v>
      </c>
      <c r="E40" s="19"/>
      <c r="F40" s="19"/>
      <c r="G40" s="21"/>
      <c r="H40" s="21"/>
      <c r="I40" s="21"/>
      <c r="J40" s="26">
        <v>65527.82</v>
      </c>
      <c r="K40" s="26">
        <v>6846.26</v>
      </c>
      <c r="L40" s="26">
        <f>L38-L39</f>
        <v>28000</v>
      </c>
      <c r="M40" s="26">
        <f>M38-M39</f>
        <v>7125</v>
      </c>
      <c r="N40" s="23">
        <f t="shared" si="9"/>
        <v>-20875</v>
      </c>
      <c r="O40" s="24">
        <f t="shared" si="8"/>
        <v>25.446428571428569</v>
      </c>
      <c r="P40" s="25">
        <f t="shared" si="6"/>
        <v>278.73999999999978</v>
      </c>
    </row>
    <row r="41" spans="1:16" ht="45" x14ac:dyDescent="0.25">
      <c r="A41" s="32">
        <v>13</v>
      </c>
      <c r="B41" s="4" t="s">
        <v>12</v>
      </c>
      <c r="C41" s="11">
        <v>112709900</v>
      </c>
      <c r="D41" s="11">
        <v>53392069.450000003</v>
      </c>
      <c r="E41" s="19"/>
      <c r="F41" s="19"/>
      <c r="G41" s="21"/>
      <c r="H41" s="21"/>
      <c r="I41" s="21"/>
      <c r="J41" s="26">
        <v>126222.19</v>
      </c>
      <c r="K41" s="26">
        <v>90336.17</v>
      </c>
      <c r="L41" s="26">
        <v>148349.6</v>
      </c>
      <c r="M41" s="26">
        <v>106177.43</v>
      </c>
      <c r="N41" s="23">
        <f t="shared" si="9"/>
        <v>-42172.170000000013</v>
      </c>
      <c r="O41" s="24">
        <f t="shared" si="8"/>
        <v>71.572441044667457</v>
      </c>
      <c r="P41" s="25">
        <f t="shared" si="6"/>
        <v>15841.259999999995</v>
      </c>
    </row>
    <row r="42" spans="1:16" ht="15" x14ac:dyDescent="0.25">
      <c r="A42" s="32" t="s">
        <v>3</v>
      </c>
      <c r="B42" s="4" t="s">
        <v>0</v>
      </c>
      <c r="C42" s="11">
        <v>112708300</v>
      </c>
      <c r="D42" s="11">
        <v>53391427.450000003</v>
      </c>
      <c r="E42" s="19"/>
      <c r="F42" s="19"/>
      <c r="G42" s="21"/>
      <c r="H42" s="21"/>
      <c r="I42" s="21"/>
      <c r="J42" s="26">
        <v>126222.19</v>
      </c>
      <c r="K42" s="26">
        <v>90336.17</v>
      </c>
      <c r="L42" s="26">
        <v>148349.6</v>
      </c>
      <c r="M42" s="26">
        <v>106177.43</v>
      </c>
      <c r="N42" s="23">
        <f t="shared" si="9"/>
        <v>-42172.170000000013</v>
      </c>
      <c r="O42" s="24">
        <f t="shared" si="8"/>
        <v>71.572441044667457</v>
      </c>
      <c r="P42" s="25">
        <f t="shared" si="6"/>
        <v>15841.259999999995</v>
      </c>
    </row>
    <row r="43" spans="1:16" ht="60" x14ac:dyDescent="0.25">
      <c r="A43" s="32">
        <v>14</v>
      </c>
      <c r="B43" s="5" t="s">
        <v>28</v>
      </c>
      <c r="C43" s="11">
        <v>221700</v>
      </c>
      <c r="D43" s="11">
        <v>123461.7</v>
      </c>
      <c r="E43" s="19"/>
      <c r="F43" s="19"/>
      <c r="G43" s="21"/>
      <c r="H43" s="21"/>
      <c r="I43" s="21"/>
      <c r="J43" s="26">
        <v>162.06</v>
      </c>
      <c r="K43" s="26">
        <v>111.97</v>
      </c>
      <c r="L43" s="26">
        <v>0</v>
      </c>
      <c r="M43" s="26">
        <v>0</v>
      </c>
      <c r="N43" s="23">
        <f t="shared" si="9"/>
        <v>0</v>
      </c>
      <c r="O43" s="24">
        <v>0</v>
      </c>
      <c r="P43" s="25">
        <f t="shared" si="6"/>
        <v>-111.97</v>
      </c>
    </row>
    <row r="44" spans="1:16" ht="15" x14ac:dyDescent="0.25">
      <c r="A44" s="32"/>
      <c r="B44" s="5" t="s">
        <v>0</v>
      </c>
      <c r="C44" s="11">
        <v>221700</v>
      </c>
      <c r="D44" s="11">
        <v>123461.7</v>
      </c>
      <c r="E44" s="19"/>
      <c r="F44" s="19"/>
      <c r="G44" s="21"/>
      <c r="H44" s="21"/>
      <c r="I44" s="21"/>
      <c r="J44" s="26">
        <v>162.06</v>
      </c>
      <c r="K44" s="26">
        <v>111.97</v>
      </c>
      <c r="L44" s="26">
        <v>0</v>
      </c>
      <c r="M44" s="26">
        <v>0</v>
      </c>
      <c r="N44" s="23">
        <f t="shared" si="9"/>
        <v>0</v>
      </c>
      <c r="O44" s="24">
        <v>0</v>
      </c>
      <c r="P44" s="25">
        <f t="shared" si="6"/>
        <v>-111.97</v>
      </c>
    </row>
    <row r="45" spans="1:16" ht="30" x14ac:dyDescent="0.25">
      <c r="A45" s="32">
        <v>15</v>
      </c>
      <c r="B45" s="4" t="s">
        <v>11</v>
      </c>
      <c r="C45" s="11">
        <v>25534000</v>
      </c>
      <c r="D45" s="11">
        <v>10437558.41</v>
      </c>
      <c r="E45" s="19"/>
      <c r="F45" s="19"/>
      <c r="G45" s="21"/>
      <c r="H45" s="21"/>
      <c r="I45" s="21"/>
      <c r="J45" s="26">
        <v>34088.61</v>
      </c>
      <c r="K45" s="26">
        <v>22569.25</v>
      </c>
      <c r="L45" s="26">
        <v>32261.1</v>
      </c>
      <c r="M45" s="26">
        <v>22206.62</v>
      </c>
      <c r="N45" s="23">
        <f t="shared" si="9"/>
        <v>-10054.48</v>
      </c>
      <c r="O45" s="24">
        <f t="shared" ref="O45:O51" si="10">M45/L45*100</f>
        <v>68.834044716392185</v>
      </c>
      <c r="P45" s="25">
        <f t="shared" si="6"/>
        <v>-362.63000000000102</v>
      </c>
    </row>
    <row r="46" spans="1:16" ht="15" x14ac:dyDescent="0.25">
      <c r="A46" s="32" t="s">
        <v>3</v>
      </c>
      <c r="B46" s="4" t="s">
        <v>0</v>
      </c>
      <c r="C46" s="11">
        <v>25534000</v>
      </c>
      <c r="D46" s="11">
        <v>10437558.41</v>
      </c>
      <c r="E46" s="19"/>
      <c r="F46" s="19"/>
      <c r="G46" s="21"/>
      <c r="H46" s="21"/>
      <c r="I46" s="21"/>
      <c r="J46" s="26">
        <v>34088.61</v>
      </c>
      <c r="K46" s="26">
        <v>22569.25</v>
      </c>
      <c r="L46" s="26">
        <v>32261.1</v>
      </c>
      <c r="M46" s="26">
        <v>22206.62</v>
      </c>
      <c r="N46" s="23">
        <f t="shared" si="9"/>
        <v>-10054.48</v>
      </c>
      <c r="O46" s="24">
        <f t="shared" si="10"/>
        <v>68.834044716392185</v>
      </c>
      <c r="P46" s="25">
        <f t="shared" si="6"/>
        <v>-362.63000000000102</v>
      </c>
    </row>
    <row r="47" spans="1:16" ht="45" x14ac:dyDescent="0.25">
      <c r="A47" s="32">
        <v>16</v>
      </c>
      <c r="B47" s="4" t="s">
        <v>10</v>
      </c>
      <c r="C47" s="11">
        <v>546662870</v>
      </c>
      <c r="D47" s="11">
        <v>286466807.68000001</v>
      </c>
      <c r="E47" s="19"/>
      <c r="F47" s="19"/>
      <c r="G47" s="21"/>
      <c r="H47" s="21"/>
      <c r="I47" s="21"/>
      <c r="J47" s="26">
        <v>883173.33</v>
      </c>
      <c r="K47" s="26">
        <v>578173.25</v>
      </c>
      <c r="L47" s="26">
        <v>926918.01</v>
      </c>
      <c r="M47" s="26">
        <v>683557.66</v>
      </c>
      <c r="N47" s="23">
        <f t="shared" si="9"/>
        <v>-243360.34999999998</v>
      </c>
      <c r="O47" s="24">
        <f t="shared" si="10"/>
        <v>73.745212912628602</v>
      </c>
      <c r="P47" s="25">
        <f t="shared" si="6"/>
        <v>105384.41000000003</v>
      </c>
    </row>
    <row r="48" spans="1:16" ht="15" x14ac:dyDescent="0.25">
      <c r="A48" s="32" t="s">
        <v>3</v>
      </c>
      <c r="B48" s="4" t="s">
        <v>0</v>
      </c>
      <c r="C48" s="11">
        <v>458241470</v>
      </c>
      <c r="D48" s="11">
        <v>256845013.84999999</v>
      </c>
      <c r="E48" s="19"/>
      <c r="F48" s="19"/>
      <c r="G48" s="21"/>
      <c r="H48" s="21"/>
      <c r="I48" s="21"/>
      <c r="J48" s="26">
        <v>775436.53</v>
      </c>
      <c r="K48" s="26">
        <v>521607.39</v>
      </c>
      <c r="L48" s="26">
        <v>882052.96</v>
      </c>
      <c r="M48" s="26">
        <v>639042.14</v>
      </c>
      <c r="N48" s="23">
        <f t="shared" si="9"/>
        <v>-243010.81999999995</v>
      </c>
      <c r="O48" s="24">
        <f t="shared" si="10"/>
        <v>72.449407119499952</v>
      </c>
      <c r="P48" s="25">
        <f t="shared" si="6"/>
        <v>117434.75</v>
      </c>
    </row>
    <row r="49" spans="1:16" ht="15" x14ac:dyDescent="0.25">
      <c r="A49" s="32" t="s">
        <v>3</v>
      </c>
      <c r="B49" s="4" t="s">
        <v>1</v>
      </c>
      <c r="C49" s="11">
        <v>88421400</v>
      </c>
      <c r="D49" s="11">
        <v>29621793.829999998</v>
      </c>
      <c r="E49" s="19"/>
      <c r="F49" s="19"/>
      <c r="G49" s="21"/>
      <c r="H49" s="21"/>
      <c r="I49" s="21"/>
      <c r="J49" s="26">
        <v>107736.8</v>
      </c>
      <c r="K49" s="26">
        <v>56565.86</v>
      </c>
      <c r="L49" s="26">
        <f>L47-L48</f>
        <v>44865.050000000047</v>
      </c>
      <c r="M49" s="26">
        <f>M47-M48</f>
        <v>44515.520000000019</v>
      </c>
      <c r="N49" s="23">
        <f t="shared" si="9"/>
        <v>-349.53000000002794</v>
      </c>
      <c r="O49" s="24">
        <f t="shared" si="10"/>
        <v>99.220930323269386</v>
      </c>
      <c r="P49" s="25">
        <f t="shared" si="6"/>
        <v>-12050.339999999982</v>
      </c>
    </row>
    <row r="50" spans="1:16" ht="104.25" customHeight="1" x14ac:dyDescent="0.25">
      <c r="A50" s="32">
        <v>17</v>
      </c>
      <c r="B50" s="4" t="s">
        <v>39</v>
      </c>
      <c r="C50" s="11">
        <v>50816900</v>
      </c>
      <c r="D50" s="11">
        <v>25190448.649999999</v>
      </c>
      <c r="E50" s="19"/>
      <c r="F50" s="19"/>
      <c r="G50" s="21"/>
      <c r="H50" s="21"/>
      <c r="I50" s="21"/>
      <c r="J50" s="26">
        <v>72850.039999999994</v>
      </c>
      <c r="K50" s="26">
        <v>53171.57</v>
      </c>
      <c r="L50" s="26">
        <v>82938.03</v>
      </c>
      <c r="M50" s="26">
        <v>62319.59</v>
      </c>
      <c r="N50" s="23">
        <f t="shared" si="9"/>
        <v>-20618.440000000002</v>
      </c>
      <c r="O50" s="24">
        <f t="shared" si="10"/>
        <v>75.139944847978654</v>
      </c>
      <c r="P50" s="25">
        <f t="shared" si="6"/>
        <v>9148.0199999999968</v>
      </c>
    </row>
    <row r="51" spans="1:16" ht="15" x14ac:dyDescent="0.25">
      <c r="A51" s="32" t="s">
        <v>3</v>
      </c>
      <c r="B51" s="4" t="s">
        <v>0</v>
      </c>
      <c r="C51" s="11">
        <v>50800000</v>
      </c>
      <c r="D51" s="11">
        <v>25184067.649999999</v>
      </c>
      <c r="E51" s="19"/>
      <c r="F51" s="19"/>
      <c r="G51" s="21"/>
      <c r="H51" s="21"/>
      <c r="I51" s="21"/>
      <c r="J51" s="26">
        <v>72850.039999999994</v>
      </c>
      <c r="K51" s="26">
        <v>53171.57</v>
      </c>
      <c r="L51" s="26">
        <v>82738.03</v>
      </c>
      <c r="M51" s="26">
        <v>62249.21</v>
      </c>
      <c r="N51" s="23">
        <f t="shared" si="9"/>
        <v>-20488.82</v>
      </c>
      <c r="O51" s="24">
        <f t="shared" si="10"/>
        <v>75.236514574978401</v>
      </c>
      <c r="P51" s="25">
        <f t="shared" si="6"/>
        <v>9077.64</v>
      </c>
    </row>
    <row r="52" spans="1:16" s="22" customFormat="1" ht="15" x14ac:dyDescent="0.25">
      <c r="A52" s="32"/>
      <c r="B52" s="4" t="s">
        <v>1</v>
      </c>
      <c r="C52" s="11"/>
      <c r="D52" s="11"/>
      <c r="E52" s="19"/>
      <c r="F52" s="19"/>
      <c r="G52" s="21"/>
      <c r="H52" s="21"/>
      <c r="I52" s="21"/>
      <c r="J52" s="26">
        <v>0</v>
      </c>
      <c r="K52" s="26">
        <v>0</v>
      </c>
      <c r="L52" s="26">
        <f>L50-L51</f>
        <v>200</v>
      </c>
      <c r="M52" s="26">
        <f>M50-M51</f>
        <v>70.379999999997381</v>
      </c>
      <c r="N52" s="23">
        <f t="shared" si="9"/>
        <v>-129.62000000000262</v>
      </c>
      <c r="O52" s="24">
        <v>0</v>
      </c>
      <c r="P52" s="25">
        <f t="shared" si="6"/>
        <v>70.379999999997381</v>
      </c>
    </row>
    <row r="53" spans="1:16" ht="45" x14ac:dyDescent="0.25">
      <c r="A53" s="32">
        <v>18</v>
      </c>
      <c r="B53" s="4" t="s">
        <v>9</v>
      </c>
      <c r="C53" s="11">
        <v>1690000</v>
      </c>
      <c r="D53" s="11">
        <v>568426.74</v>
      </c>
      <c r="E53" s="19"/>
      <c r="F53" s="19"/>
      <c r="G53" s="21"/>
      <c r="H53" s="21"/>
      <c r="I53" s="21"/>
      <c r="J53" s="26">
        <v>437116.84</v>
      </c>
      <c r="K53" s="26">
        <v>303652.25</v>
      </c>
      <c r="L53" s="26">
        <v>16748.7</v>
      </c>
      <c r="M53" s="26">
        <v>57.5</v>
      </c>
      <c r="N53" s="23">
        <f t="shared" si="9"/>
        <v>-16691.2</v>
      </c>
      <c r="O53" s="24">
        <f>M53/L53*100</f>
        <v>0.34331022706239883</v>
      </c>
      <c r="P53" s="25">
        <f t="shared" si="6"/>
        <v>-303594.75</v>
      </c>
    </row>
    <row r="54" spans="1:16" ht="15" x14ac:dyDescent="0.25">
      <c r="A54" s="32" t="s">
        <v>3</v>
      </c>
      <c r="B54" s="4" t="s">
        <v>0</v>
      </c>
      <c r="C54" s="11">
        <v>1690000</v>
      </c>
      <c r="D54" s="11">
        <v>568426.74</v>
      </c>
      <c r="E54" s="19"/>
      <c r="F54" s="19"/>
      <c r="G54" s="21"/>
      <c r="H54" s="21"/>
      <c r="I54" s="21"/>
      <c r="J54" s="26">
        <v>34438.54</v>
      </c>
      <c r="K54" s="26">
        <v>8400.9699999999993</v>
      </c>
      <c r="L54" s="26">
        <v>10090.700000000001</v>
      </c>
      <c r="M54" s="26">
        <v>57.5</v>
      </c>
      <c r="N54" s="23">
        <f t="shared" si="9"/>
        <v>-10033.200000000001</v>
      </c>
      <c r="O54" s="24">
        <f>M54/L54*100</f>
        <v>0.56983162714182356</v>
      </c>
      <c r="P54" s="25">
        <f t="shared" si="6"/>
        <v>-8343.4699999999993</v>
      </c>
    </row>
    <row r="55" spans="1:16" s="16" customFormat="1" ht="15" x14ac:dyDescent="0.25">
      <c r="A55" s="32"/>
      <c r="B55" s="4" t="s">
        <v>1</v>
      </c>
      <c r="C55" s="11"/>
      <c r="D55" s="11"/>
      <c r="E55" s="19"/>
      <c r="F55" s="19"/>
      <c r="G55" s="21"/>
      <c r="H55" s="21"/>
      <c r="I55" s="21"/>
      <c r="J55" s="26">
        <v>402678.3</v>
      </c>
      <c r="K55" s="26">
        <v>295251.28000000003</v>
      </c>
      <c r="L55" s="26">
        <f>L53-L54</f>
        <v>6658</v>
      </c>
      <c r="M55" s="26">
        <f>M53-M54</f>
        <v>0</v>
      </c>
      <c r="N55" s="23"/>
      <c r="O55" s="24"/>
      <c r="P55" s="25">
        <f t="shared" si="6"/>
        <v>-295251.28000000003</v>
      </c>
    </row>
    <row r="56" spans="1:16" ht="60" x14ac:dyDescent="0.25">
      <c r="A56" s="32">
        <v>19</v>
      </c>
      <c r="B56" s="4" t="s">
        <v>8</v>
      </c>
      <c r="C56" s="11">
        <v>23427600</v>
      </c>
      <c r="D56" s="11">
        <v>9805867.8499999996</v>
      </c>
      <c r="E56" s="19"/>
      <c r="F56" s="19"/>
      <c r="G56" s="21"/>
      <c r="H56" s="21"/>
      <c r="I56" s="21"/>
      <c r="J56" s="26">
        <v>47559.360000000001</v>
      </c>
      <c r="K56" s="26">
        <v>22476.61</v>
      </c>
      <c r="L56" s="26">
        <v>36954.400000000001</v>
      </c>
      <c r="M56" s="26">
        <v>21047.24</v>
      </c>
      <c r="N56" s="23">
        <f>M55-L55</f>
        <v>-6658</v>
      </c>
      <c r="O56" s="24">
        <f>M55/L55*100</f>
        <v>0</v>
      </c>
      <c r="P56" s="25">
        <f>M55-K56</f>
        <v>-22476.61</v>
      </c>
    </row>
    <row r="57" spans="1:16" ht="15" x14ac:dyDescent="0.25">
      <c r="A57" s="32" t="s">
        <v>3</v>
      </c>
      <c r="B57" s="4" t="s">
        <v>0</v>
      </c>
      <c r="C57" s="11">
        <v>23423000</v>
      </c>
      <c r="D57" s="11">
        <v>9803934.8499999996</v>
      </c>
      <c r="E57" s="19"/>
      <c r="F57" s="19"/>
      <c r="G57" s="21"/>
      <c r="H57" s="21"/>
      <c r="I57" s="21"/>
      <c r="J57" s="26">
        <v>47559.360000000001</v>
      </c>
      <c r="K57" s="26">
        <v>22476.61</v>
      </c>
      <c r="L57" s="26">
        <v>36954.400000000001</v>
      </c>
      <c r="M57" s="26">
        <v>21047.24</v>
      </c>
      <c r="N57" s="23">
        <f t="shared" si="9"/>
        <v>-15907.16</v>
      </c>
      <c r="O57" s="24">
        <f>M57/L57*100</f>
        <v>56.954625159656224</v>
      </c>
      <c r="P57" s="25">
        <f t="shared" ref="P57:P66" si="11">M57-K57</f>
        <v>-1429.369999999999</v>
      </c>
    </row>
    <row r="58" spans="1:16" ht="60" x14ac:dyDescent="0.25">
      <c r="A58" s="32">
        <v>20</v>
      </c>
      <c r="B58" s="4" t="s">
        <v>7</v>
      </c>
      <c r="C58" s="11">
        <v>242054841</v>
      </c>
      <c r="D58" s="11">
        <v>84449052.069999993</v>
      </c>
      <c r="E58" s="19"/>
      <c r="F58" s="19"/>
      <c r="G58" s="21"/>
      <c r="H58" s="21"/>
      <c r="I58" s="21"/>
      <c r="J58" s="26">
        <v>414600.21</v>
      </c>
      <c r="K58" s="26">
        <v>281471.59999999998</v>
      </c>
      <c r="L58" s="26">
        <v>485851.53</v>
      </c>
      <c r="M58" s="26">
        <v>333026.38</v>
      </c>
      <c r="N58" s="23">
        <f t="shared" si="9"/>
        <v>-152825.15000000002</v>
      </c>
      <c r="O58" s="24">
        <f t="shared" ref="O58:O73" si="12">M58/L58*100</f>
        <v>68.544886541779533</v>
      </c>
      <c r="P58" s="25">
        <f t="shared" si="11"/>
        <v>51554.780000000028</v>
      </c>
    </row>
    <row r="59" spans="1:16" ht="15" x14ac:dyDescent="0.25">
      <c r="A59" s="32"/>
      <c r="B59" s="4" t="s">
        <v>0</v>
      </c>
      <c r="C59" s="11">
        <v>234367291</v>
      </c>
      <c r="D59" s="11">
        <v>82813249.170000002</v>
      </c>
      <c r="E59" s="19"/>
      <c r="F59" s="19"/>
      <c r="G59" s="21"/>
      <c r="H59" s="21"/>
      <c r="I59" s="21"/>
      <c r="J59" s="26">
        <v>406580.91</v>
      </c>
      <c r="K59" s="26">
        <v>278098.34999999998</v>
      </c>
      <c r="L59" s="26">
        <v>474941.05</v>
      </c>
      <c r="M59" s="26">
        <v>329136.89</v>
      </c>
      <c r="N59" s="23">
        <f t="shared" si="9"/>
        <v>-145804.15999999997</v>
      </c>
      <c r="O59" s="24">
        <f t="shared" si="12"/>
        <v>69.300577408501539</v>
      </c>
      <c r="P59" s="25">
        <f t="shared" si="11"/>
        <v>51038.540000000037</v>
      </c>
    </row>
    <row r="60" spans="1:16" ht="15" x14ac:dyDescent="0.25">
      <c r="A60" s="32" t="s">
        <v>3</v>
      </c>
      <c r="B60" s="4" t="s">
        <v>1</v>
      </c>
      <c r="C60" s="11">
        <v>7687550</v>
      </c>
      <c r="D60" s="11">
        <v>1635802.9</v>
      </c>
      <c r="E60" s="19"/>
      <c r="F60" s="19"/>
      <c r="G60" s="21"/>
      <c r="H60" s="21"/>
      <c r="I60" s="21"/>
      <c r="J60" s="26">
        <v>8019.3</v>
      </c>
      <c r="K60" s="26">
        <v>3373.25</v>
      </c>
      <c r="L60" s="26">
        <f>L58-L59</f>
        <v>10910.48000000004</v>
      </c>
      <c r="M60" s="26">
        <f>M58-M59</f>
        <v>3889.4899999999907</v>
      </c>
      <c r="N60" s="23">
        <f t="shared" si="9"/>
        <v>-7020.9900000000489</v>
      </c>
      <c r="O60" s="24">
        <f t="shared" si="12"/>
        <v>35.6491190121789</v>
      </c>
      <c r="P60" s="25">
        <f t="shared" si="11"/>
        <v>516.23999999999069</v>
      </c>
    </row>
    <row r="61" spans="1:16" ht="45" x14ac:dyDescent="0.25">
      <c r="A61" s="32">
        <v>21</v>
      </c>
      <c r="B61" s="4" t="s">
        <v>6</v>
      </c>
      <c r="C61" s="11">
        <v>333532275</v>
      </c>
      <c r="D61" s="11">
        <v>150026571.99000001</v>
      </c>
      <c r="E61" s="19"/>
      <c r="F61" s="19"/>
      <c r="G61" s="21"/>
      <c r="H61" s="21"/>
      <c r="I61" s="21"/>
      <c r="J61" s="26">
        <v>470489.57</v>
      </c>
      <c r="K61" s="26">
        <v>309923.96000000002</v>
      </c>
      <c r="L61" s="26">
        <v>633825.32999999996</v>
      </c>
      <c r="M61" s="26">
        <v>393831.86</v>
      </c>
      <c r="N61" s="23">
        <f t="shared" si="9"/>
        <v>-239993.46999999997</v>
      </c>
      <c r="O61" s="24">
        <f t="shared" si="12"/>
        <v>62.135708587096076</v>
      </c>
      <c r="P61" s="25">
        <f t="shared" si="11"/>
        <v>83907.899999999965</v>
      </c>
    </row>
    <row r="62" spans="1:16" ht="15" x14ac:dyDescent="0.25">
      <c r="A62" s="32" t="s">
        <v>3</v>
      </c>
      <c r="B62" s="4" t="s">
        <v>0</v>
      </c>
      <c r="C62" s="11">
        <v>326927875</v>
      </c>
      <c r="D62" s="11">
        <v>148150455.93000001</v>
      </c>
      <c r="E62" s="19"/>
      <c r="F62" s="19"/>
      <c r="G62" s="21"/>
      <c r="H62" s="21"/>
      <c r="I62" s="21"/>
      <c r="J62" s="26">
        <v>464531.37</v>
      </c>
      <c r="K62" s="26">
        <v>306702.48</v>
      </c>
      <c r="L62" s="26">
        <v>555087.13</v>
      </c>
      <c r="M62" s="26">
        <v>389104.33</v>
      </c>
      <c r="N62" s="23">
        <f t="shared" si="9"/>
        <v>-165982.79999999999</v>
      </c>
      <c r="O62" s="24">
        <f t="shared" si="12"/>
        <v>70.097883552083076</v>
      </c>
      <c r="P62" s="25">
        <f t="shared" si="11"/>
        <v>82401.850000000035</v>
      </c>
    </row>
    <row r="63" spans="1:16" ht="15" x14ac:dyDescent="0.25">
      <c r="A63" s="32" t="s">
        <v>3</v>
      </c>
      <c r="B63" s="4" t="s">
        <v>1</v>
      </c>
      <c r="C63" s="11">
        <v>6604400</v>
      </c>
      <c r="D63" s="11">
        <v>1876116.06</v>
      </c>
      <c r="E63" s="19"/>
      <c r="F63" s="19"/>
      <c r="G63" s="21"/>
      <c r="H63" s="21"/>
      <c r="I63" s="21"/>
      <c r="J63" s="26">
        <v>5958.2</v>
      </c>
      <c r="K63" s="26">
        <v>3221.48</v>
      </c>
      <c r="L63" s="26">
        <f>L61-L62</f>
        <v>78738.199999999953</v>
      </c>
      <c r="M63" s="26">
        <f>M61-M62</f>
        <v>4727.5299999999697</v>
      </c>
      <c r="N63" s="23">
        <f t="shared" si="9"/>
        <v>-74010.669999999984</v>
      </c>
      <c r="O63" s="24">
        <f t="shared" si="12"/>
        <v>6.0041123622332906</v>
      </c>
      <c r="P63" s="25">
        <f t="shared" si="11"/>
        <v>1506.0499999999697</v>
      </c>
    </row>
    <row r="64" spans="1:16" ht="60" x14ac:dyDescent="0.25">
      <c r="A64" s="32">
        <v>22</v>
      </c>
      <c r="B64" s="4" t="s">
        <v>5</v>
      </c>
      <c r="C64" s="11">
        <v>137640910.53999999</v>
      </c>
      <c r="D64" s="11">
        <v>28834203.600000001</v>
      </c>
      <c r="E64" s="19"/>
      <c r="F64" s="19"/>
      <c r="G64" s="21"/>
      <c r="H64" s="21"/>
      <c r="I64" s="21"/>
      <c r="J64" s="26">
        <v>292949.77</v>
      </c>
      <c r="K64" s="26">
        <v>105657.21</v>
      </c>
      <c r="L64" s="26">
        <v>371539.59</v>
      </c>
      <c r="M64" s="26">
        <v>146210.54</v>
      </c>
      <c r="N64" s="23">
        <f t="shared" si="9"/>
        <v>-225329.05000000002</v>
      </c>
      <c r="O64" s="24">
        <f t="shared" si="12"/>
        <v>39.352613808934869</v>
      </c>
      <c r="P64" s="25">
        <f t="shared" si="11"/>
        <v>40553.33</v>
      </c>
    </row>
    <row r="65" spans="1:20" ht="15" x14ac:dyDescent="0.25">
      <c r="A65" s="32" t="s">
        <v>3</v>
      </c>
      <c r="B65" s="4" t="s">
        <v>0</v>
      </c>
      <c r="C65" s="11">
        <v>17499965.100000001</v>
      </c>
      <c r="D65" s="11">
        <v>6447471.5999999996</v>
      </c>
      <c r="E65" s="19"/>
      <c r="F65" s="19"/>
      <c r="G65" s="21"/>
      <c r="H65" s="21"/>
      <c r="I65" s="21"/>
      <c r="J65" s="26">
        <v>68643.899999999994</v>
      </c>
      <c r="K65" s="26">
        <v>13875.21</v>
      </c>
      <c r="L65" s="26">
        <v>84564.39</v>
      </c>
      <c r="M65" s="26">
        <v>32240.18</v>
      </c>
      <c r="N65" s="23">
        <f t="shared" si="9"/>
        <v>-52324.21</v>
      </c>
      <c r="O65" s="24">
        <f t="shared" si="12"/>
        <v>38.125007464725989</v>
      </c>
      <c r="P65" s="25">
        <f t="shared" si="11"/>
        <v>18364.97</v>
      </c>
    </row>
    <row r="66" spans="1:20" ht="15" x14ac:dyDescent="0.25">
      <c r="A66" s="32" t="s">
        <v>3</v>
      </c>
      <c r="B66" s="4" t="s">
        <v>1</v>
      </c>
      <c r="C66" s="11">
        <v>120140945.44</v>
      </c>
      <c r="D66" s="11">
        <v>22386732</v>
      </c>
      <c r="E66" s="19"/>
      <c r="F66" s="19"/>
      <c r="G66" s="21"/>
      <c r="H66" s="21"/>
      <c r="I66" s="21"/>
      <c r="J66" s="26">
        <v>224305.87</v>
      </c>
      <c r="K66" s="26">
        <v>91782</v>
      </c>
      <c r="L66" s="26">
        <f>L64-L65</f>
        <v>286975.2</v>
      </c>
      <c r="M66" s="26">
        <f>M64-M65</f>
        <v>113970.36000000002</v>
      </c>
      <c r="N66" s="23">
        <f t="shared" ref="N66:N74" si="13">M66-L66</f>
        <v>-173004.84</v>
      </c>
      <c r="O66" s="24">
        <f t="shared" si="12"/>
        <v>39.714358592658883</v>
      </c>
      <c r="P66" s="25">
        <f t="shared" si="11"/>
        <v>22188.360000000015</v>
      </c>
    </row>
    <row r="67" spans="1:20" ht="60" x14ac:dyDescent="0.25">
      <c r="A67" s="32">
        <v>23</v>
      </c>
      <c r="B67" s="4" t="s">
        <v>34</v>
      </c>
      <c r="C67" s="11">
        <v>580525016</v>
      </c>
      <c r="D67" s="11">
        <v>17554752.710000001</v>
      </c>
      <c r="E67" s="19"/>
      <c r="F67" s="19"/>
      <c r="G67" s="21"/>
      <c r="H67" s="21"/>
      <c r="I67" s="21"/>
      <c r="J67" s="26">
        <v>962302.36</v>
      </c>
      <c r="K67" s="26">
        <v>499403.61</v>
      </c>
      <c r="L67" s="26">
        <v>1256847.01</v>
      </c>
      <c r="M67" s="26">
        <v>893036.21</v>
      </c>
      <c r="N67" s="23">
        <f t="shared" si="13"/>
        <v>-363810.80000000005</v>
      </c>
      <c r="O67" s="24">
        <f t="shared" si="12"/>
        <v>71.053692525393359</v>
      </c>
      <c r="P67" s="25">
        <f t="shared" ref="P67:P74" si="14">M67-K67</f>
        <v>393632.6</v>
      </c>
    </row>
    <row r="68" spans="1:20" ht="15" x14ac:dyDescent="0.25">
      <c r="A68" s="32" t="s">
        <v>3</v>
      </c>
      <c r="B68" s="4" t="s">
        <v>0</v>
      </c>
      <c r="C68" s="11">
        <v>80524316</v>
      </c>
      <c r="D68" s="11">
        <v>17554752.710000001</v>
      </c>
      <c r="E68" s="19"/>
      <c r="F68" s="19"/>
      <c r="G68" s="21"/>
      <c r="H68" s="21"/>
      <c r="I68" s="21"/>
      <c r="J68" s="26">
        <v>210256.86</v>
      </c>
      <c r="K68" s="26">
        <v>79588.72</v>
      </c>
      <c r="L68" s="26">
        <v>507808.71</v>
      </c>
      <c r="M68" s="26">
        <v>387197.9</v>
      </c>
      <c r="N68" s="23">
        <f t="shared" si="13"/>
        <v>-120610.81</v>
      </c>
      <c r="O68" s="24">
        <f t="shared" si="12"/>
        <v>76.24877092005768</v>
      </c>
      <c r="P68" s="25">
        <f t="shared" si="14"/>
        <v>307609.18000000005</v>
      </c>
    </row>
    <row r="69" spans="1:20" ht="15" x14ac:dyDescent="0.25">
      <c r="A69" s="32" t="s">
        <v>3</v>
      </c>
      <c r="B69" s="4" t="s">
        <v>1</v>
      </c>
      <c r="C69" s="11">
        <v>500000700</v>
      </c>
      <c r="D69" s="11">
        <v>0</v>
      </c>
      <c r="E69" s="19"/>
      <c r="F69" s="19"/>
      <c r="G69" s="21"/>
      <c r="H69" s="21"/>
      <c r="I69" s="21"/>
      <c r="J69" s="26">
        <v>752045.5</v>
      </c>
      <c r="K69" s="26">
        <v>419814.89</v>
      </c>
      <c r="L69" s="26">
        <f>L67-L68</f>
        <v>749038.3</v>
      </c>
      <c r="M69" s="26">
        <f>M67-M68</f>
        <v>505838.30999999994</v>
      </c>
      <c r="N69" s="23">
        <f t="shared" si="13"/>
        <v>-243199.99000000011</v>
      </c>
      <c r="O69" s="24">
        <f t="shared" si="12"/>
        <v>67.531701649969023</v>
      </c>
      <c r="P69" s="25">
        <f t="shared" si="14"/>
        <v>86023.419999999925</v>
      </c>
    </row>
    <row r="70" spans="1:20" s="17" customFormat="1" ht="63.75" customHeight="1" x14ac:dyDescent="0.25">
      <c r="A70" s="32">
        <v>24</v>
      </c>
      <c r="B70" s="4" t="s">
        <v>35</v>
      </c>
      <c r="C70" s="11">
        <v>8846000</v>
      </c>
      <c r="D70" s="11">
        <v>5456400.5300000003</v>
      </c>
      <c r="E70" s="19"/>
      <c r="F70" s="19"/>
      <c r="G70" s="21"/>
      <c r="H70" s="21"/>
      <c r="I70" s="21"/>
      <c r="J70" s="26">
        <v>1531.08</v>
      </c>
      <c r="K70" s="26">
        <v>716.05</v>
      </c>
      <c r="L70" s="26">
        <v>2522</v>
      </c>
      <c r="M70" s="26">
        <v>931.49</v>
      </c>
      <c r="N70" s="23">
        <f t="shared" ref="N70:N71" si="15">M70-L70</f>
        <v>-1590.51</v>
      </c>
      <c r="O70" s="24">
        <f t="shared" ref="O70:O71" si="16">M70/L70*100</f>
        <v>36.934575733544804</v>
      </c>
      <c r="P70" s="25">
        <f>M70-K70</f>
        <v>215.44000000000005</v>
      </c>
    </row>
    <row r="71" spans="1:20" s="17" customFormat="1" ht="15" x14ac:dyDescent="0.25">
      <c r="A71" s="32" t="s">
        <v>3</v>
      </c>
      <c r="B71" s="4" t="s">
        <v>0</v>
      </c>
      <c r="C71" s="11">
        <v>8846000</v>
      </c>
      <c r="D71" s="11">
        <v>5456400.5300000003</v>
      </c>
      <c r="E71" s="19"/>
      <c r="F71" s="19"/>
      <c r="G71" s="21"/>
      <c r="H71" s="21"/>
      <c r="I71" s="21"/>
      <c r="J71" s="26">
        <v>1531.08</v>
      </c>
      <c r="K71" s="26">
        <v>716.05</v>
      </c>
      <c r="L71" s="26">
        <v>2522</v>
      </c>
      <c r="M71" s="26">
        <v>931.49</v>
      </c>
      <c r="N71" s="23">
        <f t="shared" si="15"/>
        <v>-1590.51</v>
      </c>
      <c r="O71" s="24">
        <f t="shared" si="16"/>
        <v>36.934575733544804</v>
      </c>
      <c r="P71" s="25">
        <f>M71-K71</f>
        <v>215.44000000000005</v>
      </c>
    </row>
    <row r="72" spans="1:20" ht="63.75" customHeight="1" x14ac:dyDescent="0.25">
      <c r="A72" s="32">
        <v>25</v>
      </c>
      <c r="B72" s="4" t="s">
        <v>4</v>
      </c>
      <c r="C72" s="11">
        <v>8846000</v>
      </c>
      <c r="D72" s="11">
        <v>5456400.5300000003</v>
      </c>
      <c r="E72" s="19"/>
      <c r="F72" s="19"/>
      <c r="G72" s="21"/>
      <c r="H72" s="21"/>
      <c r="I72" s="21"/>
      <c r="J72" s="26">
        <v>65281.66</v>
      </c>
      <c r="K72" s="26">
        <v>43831.75</v>
      </c>
      <c r="L72" s="26">
        <v>69382.350000000006</v>
      </c>
      <c r="M72" s="26">
        <v>37944.730000000003</v>
      </c>
      <c r="N72" s="23">
        <f t="shared" si="13"/>
        <v>-31437.620000000003</v>
      </c>
      <c r="O72" s="24">
        <f t="shared" si="12"/>
        <v>54.689312195392638</v>
      </c>
      <c r="P72" s="25">
        <f t="shared" si="14"/>
        <v>-5887.0199999999968</v>
      </c>
    </row>
    <row r="73" spans="1:20" ht="15" x14ac:dyDescent="0.25">
      <c r="A73" s="32" t="s">
        <v>3</v>
      </c>
      <c r="B73" s="4" t="s">
        <v>0</v>
      </c>
      <c r="C73" s="11">
        <v>8846000</v>
      </c>
      <c r="D73" s="11">
        <v>5456400.5300000003</v>
      </c>
      <c r="E73" s="19"/>
      <c r="F73" s="19"/>
      <c r="G73" s="21"/>
      <c r="H73" s="21"/>
      <c r="I73" s="21"/>
      <c r="J73" s="26">
        <v>41376.660000000003</v>
      </c>
      <c r="K73" s="26">
        <v>28574.45</v>
      </c>
      <c r="L73" s="26">
        <v>46908.85</v>
      </c>
      <c r="M73" s="26">
        <v>30227.91</v>
      </c>
      <c r="N73" s="23">
        <f t="shared" si="13"/>
        <v>-16680.939999999999</v>
      </c>
      <c r="O73" s="24">
        <f t="shared" si="12"/>
        <v>64.439673963441862</v>
      </c>
      <c r="P73" s="25">
        <f t="shared" si="14"/>
        <v>1653.4599999999991</v>
      </c>
    </row>
    <row r="74" spans="1:20" ht="15" x14ac:dyDescent="0.25">
      <c r="A74" s="32"/>
      <c r="B74" s="4" t="s">
        <v>1</v>
      </c>
      <c r="C74" s="11"/>
      <c r="D74" s="11"/>
      <c r="E74" s="19"/>
      <c r="F74" s="19"/>
      <c r="G74" s="21"/>
      <c r="H74" s="21"/>
      <c r="I74" s="21"/>
      <c r="J74" s="26">
        <v>23905</v>
      </c>
      <c r="K74" s="26">
        <v>15257.3</v>
      </c>
      <c r="L74" s="26">
        <f>L72-L73</f>
        <v>22473.500000000007</v>
      </c>
      <c r="M74" s="26">
        <f>M72-M73</f>
        <v>7716.8200000000033</v>
      </c>
      <c r="N74" s="23">
        <f t="shared" si="13"/>
        <v>-14756.680000000004</v>
      </c>
      <c r="O74" s="24">
        <v>0</v>
      </c>
      <c r="P74" s="25">
        <f t="shared" si="14"/>
        <v>-7540.4799999999959</v>
      </c>
    </row>
    <row r="75" spans="1:20" s="18" customFormat="1" ht="51.75" customHeight="1" x14ac:dyDescent="0.25">
      <c r="A75" s="32">
        <v>26</v>
      </c>
      <c r="B75" s="4" t="s">
        <v>36</v>
      </c>
      <c r="C75" s="11">
        <v>8846000</v>
      </c>
      <c r="D75" s="11">
        <v>5456400.5300000003</v>
      </c>
      <c r="E75" s="19"/>
      <c r="F75" s="19"/>
      <c r="G75" s="21"/>
      <c r="H75" s="21"/>
      <c r="I75" s="21"/>
      <c r="J75" s="26">
        <v>1322.34</v>
      </c>
      <c r="K75" s="26">
        <v>756.69</v>
      </c>
      <c r="L75" s="26">
        <v>1110.94</v>
      </c>
      <c r="M75" s="26">
        <v>176.9</v>
      </c>
      <c r="N75" s="23">
        <f t="shared" ref="N75:N76" si="17">M75-L75</f>
        <v>-934.04000000000008</v>
      </c>
      <c r="O75" s="24">
        <f t="shared" ref="O75:O79" si="18">M75/L75*100</f>
        <v>15.923452211640592</v>
      </c>
      <c r="P75" s="25">
        <f t="shared" ref="P75:P76" si="19">M75-K75</f>
        <v>-579.79000000000008</v>
      </c>
    </row>
    <row r="76" spans="1:20" s="18" customFormat="1" ht="15" x14ac:dyDescent="0.25">
      <c r="A76" s="32" t="s">
        <v>3</v>
      </c>
      <c r="B76" s="4" t="s">
        <v>0</v>
      </c>
      <c r="C76" s="11">
        <v>8846000</v>
      </c>
      <c r="D76" s="11">
        <v>5456400.5300000003</v>
      </c>
      <c r="E76" s="19"/>
      <c r="F76" s="19"/>
      <c r="G76" s="21"/>
      <c r="H76" s="21"/>
      <c r="I76" s="21"/>
      <c r="J76" s="26">
        <v>1322.34</v>
      </c>
      <c r="K76" s="26">
        <v>756.69</v>
      </c>
      <c r="L76" s="26">
        <v>1110.94</v>
      </c>
      <c r="M76" s="26">
        <v>176.9</v>
      </c>
      <c r="N76" s="23">
        <f t="shared" si="17"/>
        <v>-934.04000000000008</v>
      </c>
      <c r="O76" s="24">
        <f t="shared" si="18"/>
        <v>15.923452211640592</v>
      </c>
      <c r="P76" s="25">
        <f t="shared" si="19"/>
        <v>-579.79000000000008</v>
      </c>
    </row>
    <row r="77" spans="1:20" ht="30" x14ac:dyDescent="0.25">
      <c r="A77" s="34"/>
      <c r="B77" s="4" t="s">
        <v>2</v>
      </c>
      <c r="C77" s="13" t="e">
        <f>C72+C67+C64+C61+C58+C56+C53+#REF!+C50+C47+C45+C43+C41+C38+C35+C32+C29+C26+C23+C21+C19+C16+#REF!+C10+C7</f>
        <v>#REF!</v>
      </c>
      <c r="D77" s="13" t="e">
        <f>D72+D67+D64+D61+D58+D56+D53+#REF!+D50+D47+D45+D43+D41+D38+D35+D32+D29+D26+D23+D21+D19+D16+#REF!+D10+D7</f>
        <v>#REF!</v>
      </c>
      <c r="E77" s="19"/>
      <c r="F77" s="19"/>
      <c r="G77" s="21"/>
      <c r="H77" s="21"/>
      <c r="I77" s="21"/>
      <c r="J77" s="14">
        <f>J72+J67+J64+J61+J58+J56+J53+J50+J47+J45+J43+J41+J38+J35+J32+J29+J26+J23+J21+J19+J16+J10+J7+J70+J75+J13</f>
        <v>24433927.900000002</v>
      </c>
      <c r="K77" s="14">
        <f>K72+K67+K64+K61+K58+K56+K53+K50+K47+K45+K43+K41+K38+K35+K32+K29+K26+K23+K21+K19+K16+K10+K7+K70+K75+K13</f>
        <v>16053262.920000002</v>
      </c>
      <c r="L77" s="14">
        <f>L72+L67+L64+L61+L58+L56+L53+L50+L47+L45+L43+L41+L38+L35+L32+L29+L26+L23+L21+L19+L16+L10+L7+L70+L75+L13</f>
        <v>27667040.810000002</v>
      </c>
      <c r="M77" s="14">
        <f>M72+M67+M64+M61+M58+M56+M53+M50+M47+M45+M43+M41+M38+M35+M32+M29+M26+M23+M21+M19+M16+M10+M7+M70+M75+M13</f>
        <v>16969965.959999997</v>
      </c>
      <c r="N77" s="14">
        <f t="shared" ref="N77" si="20">N72+N67+N64+N61+N58+N56+N53+N50+N47+N45+N43+N41+N38+N35+N32+N29+N26+N23+N21+N19+N16+N10+N7</f>
        <v>-10670239.24</v>
      </c>
      <c r="O77" s="24">
        <f t="shared" si="18"/>
        <v>61.336396893831726</v>
      </c>
      <c r="P77" s="14">
        <f>P72+P67+P64+P61+P58+P56+P53+P50+P47+P45+P43+P41+P38+P35+P32+P29+P26+P23+P21+P19+P16+P10+P7+P70+P75+P13</f>
        <v>895655.79999999912</v>
      </c>
      <c r="S77" s="35"/>
      <c r="T77" s="35"/>
    </row>
    <row r="78" spans="1:20" ht="15" x14ac:dyDescent="0.25">
      <c r="A78" s="34"/>
      <c r="B78" s="4" t="s">
        <v>0</v>
      </c>
      <c r="C78" s="13" t="e">
        <f>C73+C68+C65+C62+C59+C57+C54+#REF!+C51+C48+C46+C44+C42+C39+C36+C33+C30+C27+C24+C22+C20+C17+#REF!+C11+C8</f>
        <v>#REF!</v>
      </c>
      <c r="D78" s="13" t="e">
        <f>D73+D68+D65+D62+D59+D57+D54+#REF!+D51+D48+D46+D44+D42+D39+D36+D33+D30+D27+D24+D22+D20+D17+#REF!+D11+D8</f>
        <v>#REF!</v>
      </c>
      <c r="E78" s="19"/>
      <c r="F78" s="19"/>
      <c r="G78" s="21"/>
      <c r="H78" s="21"/>
      <c r="I78" s="21"/>
      <c r="J78" s="10">
        <f>J73+J68+J65+J62+J59+J57+J54+J51+J48+J46+J44+J42+J39+J36+J33+J30+J27+J24+J22+J20+J17+J11+J8+J76+J71+J14</f>
        <v>8622109.9099999983</v>
      </c>
      <c r="K78" s="10">
        <f>K73+K68+K65+K62+K59+K57+K54+K51+K48+K46+K44+K42+K39+K36+K33+K30+K27+K24+K22+K20+K17+K11+K8+K76+K71+K14</f>
        <v>5811390.1800000006</v>
      </c>
      <c r="L78" s="10">
        <f>L73+L68+L65+L62+L59+L57+L54+L51+L48+L46+L44+L42+L39+L36+L33+L30+L27+L24+L22+L20+L17+L11+L8+L76+L71+L14</f>
        <v>10491090.309999999</v>
      </c>
      <c r="M78" s="10">
        <f>M73+M68+M65+M62+M59+M57+M54+M51+M48+M46+M44+M42+M39+M36+M33+M30+M27+M24+M22+M20+M17+M11+M8+M76+M71+M14</f>
        <v>6980394.9299999997</v>
      </c>
      <c r="N78" s="10">
        <f t="shared" ref="N78" si="21">N73+N68+N65+N62+N59+N57+N54+N51+N48+N46+N44+N42+N39+N36+N33+N30+N27+N24+N22+N20+N17+N11+N8</f>
        <v>-3494348.0100000002</v>
      </c>
      <c r="O78" s="24">
        <f t="shared" si="18"/>
        <v>66.536410646912074</v>
      </c>
      <c r="P78" s="10">
        <f>P73+P68+P65+P62+P59+P57+P54+P51+P48+P46+P44+P42+P39+P36+P33+P30+P27+P24+P22+P20+P17+P11+P8+P76+P71+P14</f>
        <v>1169004.7500000005</v>
      </c>
    </row>
    <row r="79" spans="1:20" ht="15" x14ac:dyDescent="0.25">
      <c r="A79" s="34"/>
      <c r="B79" s="4" t="s">
        <v>1</v>
      </c>
      <c r="C79" s="13" t="e">
        <f>C69+C66+C63+C60+#REF!+#REF!+C49+#REF!+C40+C37+C31+C28+C25++#REF!+C18+#REF!+C12+C9</f>
        <v>#REF!</v>
      </c>
      <c r="D79" s="13" t="e">
        <f>D69+D66+D63+D60+#REF!+#REF!+D49+#REF!+D40+D37+D31+D28+D25++#REF!+D18+#REF!+D12+D9</f>
        <v>#REF!</v>
      </c>
      <c r="E79" s="19"/>
      <c r="F79" s="19"/>
      <c r="G79" s="21"/>
      <c r="H79" s="21"/>
      <c r="I79" s="21"/>
      <c r="J79" s="10">
        <f>J69+J66+J63+J60+J49+J40+J37+J31+J28+J25+J18+J12+J9+J74+J52+J55+J34+J15</f>
        <v>15811817.990000002</v>
      </c>
      <c r="K79" s="10">
        <f>K69+K66+K63+K60+K49+K40+K37+K31+K28+K25+K18+K12+K9+K74+K52+K55+K34+K15</f>
        <v>10241872.740000002</v>
      </c>
      <c r="L79" s="10">
        <f>L69+L66+L63+L60+L49+L40+L37+L31+L28+L25+L18+L12+L9+L74+L52+L55+L34+L15</f>
        <v>17175950.5</v>
      </c>
      <c r="M79" s="10">
        <f>M69+M66+M63+M60+M49+M40+M37+M31+M28+M25+M18+M12+M9+M74+M52+M55+M34+M15</f>
        <v>9989571.0300000012</v>
      </c>
      <c r="N79" s="10">
        <f t="shared" ref="N79" si="22">N69+N66+N63+N60+N49+N40+N37+N31+N28+N25+N18+N12+N9+N74+N52</f>
        <v>-7178482.3899999997</v>
      </c>
      <c r="O79" s="24">
        <f t="shared" si="18"/>
        <v>58.160222515778685</v>
      </c>
      <c r="P79" s="10">
        <f>P69+P66+P63+P60+P49+P40+P37+P31+P28+P25+P18+P12+P9+P74+P52+P55+P34+P15</f>
        <v>-252301.71000000022</v>
      </c>
    </row>
    <row r="80" spans="1:20" x14ac:dyDescent="0.2">
      <c r="A80" s="2"/>
      <c r="B80" s="2"/>
      <c r="C80" s="6"/>
      <c r="D80" s="1"/>
    </row>
    <row r="83" spans="5:5" x14ac:dyDescent="0.2">
      <c r="E83" s="8"/>
    </row>
  </sheetData>
  <mergeCells count="9">
    <mergeCell ref="P4:P5"/>
    <mergeCell ref="L4:O4"/>
    <mergeCell ref="J4:K4"/>
    <mergeCell ref="A1:O1"/>
    <mergeCell ref="A2:O2"/>
    <mergeCell ref="C4:D4"/>
    <mergeCell ref="E4:H4"/>
    <mergeCell ref="A4:A5"/>
    <mergeCell ref="B4:B5"/>
  </mergeCells>
  <pageMargins left="0.31496062992125984" right="0.11811023622047245" top="0.15748031496062992" bottom="0.15748031496062992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01.04.2024</vt:lpstr>
      <vt:lpstr>'на 01.04.2024'!Заголовки_для_печати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Наиля Закировна</dc:creator>
  <cp:lastModifiedBy>Фаренник Ольга Викторовна</cp:lastModifiedBy>
  <cp:lastPrinted>2024-10-28T10:35:34Z</cp:lastPrinted>
  <dcterms:created xsi:type="dcterms:W3CDTF">2021-01-26T10:00:04Z</dcterms:created>
  <dcterms:modified xsi:type="dcterms:W3CDTF">2024-10-28T10:35:36Z</dcterms:modified>
</cp:coreProperties>
</file>