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 yWindow="48" windowWidth="14520" windowHeight="12660"/>
  </bookViews>
  <sheets>
    <sheet name="ПРИЛОЖЕНИЕ 1" sheetId="25" r:id="rId1"/>
  </sheets>
  <definedNames>
    <definedName name="_xlnm._FilterDatabase" localSheetId="0" hidden="1">'ПРИЛОЖЕНИЕ 1'!$A$9:$E$1144</definedName>
    <definedName name="_xlnm.Print_Titles" localSheetId="0">'ПРИЛОЖЕНИЕ 1'!$8:$9</definedName>
    <definedName name="_xlnm.Print_Area" localSheetId="0">'ПРИЛОЖЕНИЕ 1'!$A$1:$E$1134</definedName>
  </definedNames>
  <calcPr calcId="144525"/>
</workbook>
</file>

<file path=xl/calcChain.xml><?xml version="1.0" encoding="utf-8"?>
<calcChain xmlns="http://schemas.openxmlformats.org/spreadsheetml/2006/main">
  <c r="D838" i="25" l="1"/>
  <c r="E838" i="25"/>
  <c r="C838" i="25"/>
  <c r="D836" i="25"/>
  <c r="E836" i="25"/>
  <c r="C836" i="25"/>
  <c r="D834" i="25"/>
  <c r="E834" i="25"/>
  <c r="C834" i="25"/>
  <c r="D832" i="25"/>
  <c r="E832" i="25"/>
  <c r="C832" i="25"/>
  <c r="D830" i="25"/>
  <c r="E830" i="25"/>
  <c r="C830" i="25"/>
  <c r="D818" i="25"/>
  <c r="E818" i="25"/>
  <c r="C818" i="25"/>
  <c r="D820" i="25"/>
  <c r="E820" i="25"/>
  <c r="C820" i="25"/>
  <c r="D828" i="25"/>
  <c r="E828" i="25"/>
  <c r="C828" i="25"/>
  <c r="D826" i="25"/>
  <c r="E826" i="25"/>
  <c r="C826" i="25"/>
  <c r="D824" i="25"/>
  <c r="E824" i="25"/>
  <c r="C824" i="25"/>
  <c r="D822" i="25"/>
  <c r="E822" i="25"/>
  <c r="C822" i="25"/>
  <c r="D816" i="25"/>
  <c r="E816" i="25"/>
  <c r="C816" i="25"/>
  <c r="D814" i="25" l="1"/>
  <c r="E814" i="25"/>
  <c r="C814" i="25"/>
  <c r="C813" i="25" s="1"/>
  <c r="D848" i="25"/>
  <c r="E848" i="25"/>
  <c r="C848" i="25"/>
  <c r="D844" i="25"/>
  <c r="E844" i="25"/>
  <c r="C844" i="25"/>
  <c r="D842" i="25"/>
  <c r="E842" i="25"/>
  <c r="C842" i="25"/>
  <c r="D840" i="25"/>
  <c r="E840" i="25"/>
  <c r="C840" i="25"/>
  <c r="E813" i="25" l="1"/>
  <c r="D813" i="25"/>
  <c r="C1053" i="25" l="1"/>
  <c r="C1052" i="25" s="1"/>
  <c r="C884" i="25"/>
  <c r="C883" i="25" s="1"/>
  <c r="D884" i="25"/>
  <c r="D883" i="25" s="1"/>
  <c r="E884" i="25"/>
  <c r="C1022" i="25"/>
  <c r="C1021" i="25" s="1"/>
  <c r="C1113" i="25"/>
  <c r="C1112" i="25" s="1"/>
  <c r="D1113" i="25"/>
  <c r="D1112" i="25" s="1"/>
  <c r="E1113" i="25"/>
  <c r="E1112" i="25" s="1"/>
  <c r="C1100" i="25"/>
  <c r="C1099" i="25" s="1"/>
  <c r="D1100" i="25"/>
  <c r="D1099" i="25" s="1"/>
  <c r="E1100" i="25"/>
  <c r="E1099" i="25" s="1"/>
  <c r="C1097" i="25"/>
  <c r="C1096" i="25" s="1"/>
  <c r="D1097" i="25"/>
  <c r="D1096" i="25" s="1"/>
  <c r="E1097" i="25"/>
  <c r="E1096" i="25" s="1"/>
  <c r="C1088" i="25"/>
  <c r="C1087" i="25" s="1"/>
  <c r="D1088" i="25"/>
  <c r="D1087" i="25" s="1"/>
  <c r="E1088" i="25"/>
  <c r="E1087" i="25" s="1"/>
  <c r="C1085" i="25"/>
  <c r="C1084" i="25" s="1"/>
  <c r="D1085" i="25"/>
  <c r="D1084" i="25" s="1"/>
  <c r="E1085" i="25"/>
  <c r="E1084" i="25" s="1"/>
  <c r="C1076" i="25"/>
  <c r="C1075" i="25" s="1"/>
  <c r="D1076" i="25"/>
  <c r="D1075" i="25" s="1"/>
  <c r="E1076" i="25"/>
  <c r="E1075" i="25" s="1"/>
  <c r="C1073" i="25"/>
  <c r="C1072" i="25" s="1"/>
  <c r="D1073" i="25"/>
  <c r="D1072" i="25" s="1"/>
  <c r="E1073" i="25"/>
  <c r="E1072" i="25" s="1"/>
  <c r="C1070" i="25"/>
  <c r="C1069" i="25" s="1"/>
  <c r="D1070" i="25"/>
  <c r="D1069" i="25" s="1"/>
  <c r="E1070" i="25"/>
  <c r="E1069" i="25" s="1"/>
  <c r="D1053" i="25"/>
  <c r="D1052" i="25" s="1"/>
  <c r="E1053" i="25"/>
  <c r="E1052" i="25" s="1"/>
  <c r="D1022" i="25"/>
  <c r="D1021" i="25" s="1"/>
  <c r="E1022" i="25"/>
  <c r="E1021" i="25" s="1"/>
  <c r="C1017" i="25"/>
  <c r="C1016" i="25" s="1"/>
  <c r="D1017" i="25"/>
  <c r="D1016" i="25" s="1"/>
  <c r="E1017" i="25"/>
  <c r="E1016" i="25" s="1"/>
  <c r="C1011" i="25"/>
  <c r="C1010" i="25" s="1"/>
  <c r="D1011" i="25"/>
  <c r="D1010" i="25" s="1"/>
  <c r="E1011" i="25"/>
  <c r="E1010" i="25" s="1"/>
  <c r="C1002" i="25"/>
  <c r="C1001" i="25" s="1"/>
  <c r="D1002" i="25"/>
  <c r="D1001" i="25" s="1"/>
  <c r="E1002" i="25"/>
  <c r="E1001" i="25" s="1"/>
  <c r="C994" i="25"/>
  <c r="C993" i="25" s="1"/>
  <c r="D994" i="25"/>
  <c r="D993" i="25" s="1"/>
  <c r="E994" i="25"/>
  <c r="E993" i="25" s="1"/>
  <c r="C991" i="25"/>
  <c r="C990" i="25" s="1"/>
  <c r="D991" i="25"/>
  <c r="D990" i="25" s="1"/>
  <c r="E991" i="25"/>
  <c r="E990" i="25" s="1"/>
  <c r="C984" i="25"/>
  <c r="C983" i="25" s="1"/>
  <c r="D984" i="25"/>
  <c r="D983" i="25" s="1"/>
  <c r="E984" i="25"/>
  <c r="E983" i="25" s="1"/>
  <c r="C978" i="25"/>
  <c r="C977" i="25" s="1"/>
  <c r="D978" i="25"/>
  <c r="D977" i="25" s="1"/>
  <c r="E978" i="25"/>
  <c r="E977" i="25" s="1"/>
  <c r="C975" i="25"/>
  <c r="C974" i="25" s="1"/>
  <c r="D975" i="25"/>
  <c r="D974" i="25" s="1"/>
  <c r="E975" i="25"/>
  <c r="E974" i="25" s="1"/>
  <c r="C966" i="25"/>
  <c r="C965" i="25" s="1"/>
  <c r="D966" i="25"/>
  <c r="D965" i="25" s="1"/>
  <c r="E966" i="25"/>
  <c r="E965" i="25" s="1"/>
  <c r="C962" i="25"/>
  <c r="C961" i="25" s="1"/>
  <c r="D962" i="25"/>
  <c r="D961" i="25" s="1"/>
  <c r="E962" i="25"/>
  <c r="E961" i="25" s="1"/>
  <c r="C940" i="25"/>
  <c r="C939" i="25" s="1"/>
  <c r="D940" i="25"/>
  <c r="D939" i="25" s="1"/>
  <c r="E940" i="25"/>
  <c r="E939" i="25" s="1"/>
  <c r="C937" i="25"/>
  <c r="C936" i="25" s="1"/>
  <c r="D937" i="25"/>
  <c r="D936" i="25" s="1"/>
  <c r="E937" i="25"/>
  <c r="E936" i="25" s="1"/>
  <c r="C934" i="25"/>
  <c r="C933" i="25" s="1"/>
  <c r="D934" i="25"/>
  <c r="D933" i="25" s="1"/>
  <c r="E934" i="25"/>
  <c r="E933" i="25" s="1"/>
  <c r="C925" i="25"/>
  <c r="C924" i="25" s="1"/>
  <c r="D925" i="25"/>
  <c r="D924" i="25" s="1"/>
  <c r="E925" i="25"/>
  <c r="E924" i="25" s="1"/>
  <c r="C919" i="25"/>
  <c r="C918" i="25" s="1"/>
  <c r="D919" i="25"/>
  <c r="D918" i="25" s="1"/>
  <c r="E919" i="25"/>
  <c r="E918" i="25" s="1"/>
  <c r="C915" i="25"/>
  <c r="C914" i="25" s="1"/>
  <c r="D915" i="25"/>
  <c r="D914" i="25" s="1"/>
  <c r="E915" i="25"/>
  <c r="E914" i="25" s="1"/>
  <c r="C909" i="25"/>
  <c r="C908" i="25" s="1"/>
  <c r="D909" i="25"/>
  <c r="D908" i="25" s="1"/>
  <c r="E909" i="25"/>
  <c r="E908" i="25" s="1"/>
  <c r="C903" i="25"/>
  <c r="C902" i="25" s="1"/>
  <c r="D903" i="25"/>
  <c r="D902" i="25" s="1"/>
  <c r="E903" i="25"/>
  <c r="E902" i="25" s="1"/>
  <c r="E883" i="25"/>
  <c r="C879" i="25"/>
  <c r="C878" i="25" s="1"/>
  <c r="D879" i="25"/>
  <c r="D878" i="25" s="1"/>
  <c r="E879" i="25"/>
  <c r="E878" i="25" s="1"/>
  <c r="C868" i="25"/>
  <c r="C867" i="25" s="1"/>
  <c r="D868" i="25"/>
  <c r="D867" i="25" s="1"/>
  <c r="E868" i="25"/>
  <c r="E867" i="25" s="1"/>
  <c r="C858" i="25"/>
  <c r="C857" i="25" s="1"/>
  <c r="D858" i="25"/>
  <c r="D857" i="25" s="1"/>
  <c r="E858" i="25"/>
  <c r="E857" i="25" s="1"/>
  <c r="C856" i="25" l="1"/>
  <c r="E1095" i="25"/>
  <c r="D1095" i="25"/>
  <c r="D856" i="25"/>
  <c r="C1095" i="25"/>
  <c r="E856" i="25"/>
  <c r="C1051" i="25"/>
  <c r="C882" i="25"/>
  <c r="D1051" i="25"/>
  <c r="E1051" i="25"/>
  <c r="E882" i="25"/>
  <c r="D882" i="25"/>
  <c r="D855" i="25" l="1"/>
  <c r="E855" i="25"/>
  <c r="C855" i="25"/>
  <c r="C75" i="25" l="1"/>
  <c r="C74" i="25" s="1"/>
  <c r="D75" i="25"/>
  <c r="D74" i="25" s="1"/>
  <c r="E75" i="25"/>
  <c r="E74" i="25" s="1"/>
  <c r="C69" i="25"/>
  <c r="C68" i="25" s="1"/>
  <c r="D69" i="25"/>
  <c r="D68" i="25" s="1"/>
  <c r="E69" i="25"/>
  <c r="E68" i="25" s="1"/>
  <c r="C781" i="25" l="1"/>
  <c r="C779" i="25" s="1"/>
  <c r="D781" i="25"/>
  <c r="D779" i="25" s="1"/>
  <c r="E781" i="25"/>
  <c r="E779" i="25" s="1"/>
  <c r="D812" i="25" l="1"/>
  <c r="E812" i="25"/>
  <c r="C806" i="25"/>
  <c r="C805" i="25" s="1"/>
  <c r="D806" i="25"/>
  <c r="D805" i="25" s="1"/>
  <c r="E806" i="25"/>
  <c r="E805" i="25" s="1"/>
  <c r="C789" i="25"/>
  <c r="C788" i="25" s="1"/>
  <c r="D789" i="25"/>
  <c r="D788" i="25" s="1"/>
  <c r="E789" i="25"/>
  <c r="E788" i="25" s="1"/>
  <c r="C785" i="25"/>
  <c r="D785" i="25"/>
  <c r="E785" i="25"/>
  <c r="C783" i="25"/>
  <c r="C778" i="25" s="1"/>
  <c r="D783" i="25"/>
  <c r="D778" i="25" s="1"/>
  <c r="E783" i="25"/>
  <c r="E778" i="25" s="1"/>
  <c r="C772" i="25"/>
  <c r="D772" i="25"/>
  <c r="E772" i="25"/>
  <c r="C769" i="25"/>
  <c r="D769" i="25"/>
  <c r="E769" i="25"/>
  <c r="C767" i="25"/>
  <c r="D767" i="25"/>
  <c r="E767" i="25"/>
  <c r="C733" i="25"/>
  <c r="D733" i="25"/>
  <c r="E733" i="25"/>
  <c r="C731" i="25"/>
  <c r="D731" i="25"/>
  <c r="E731" i="25"/>
  <c r="C719" i="25"/>
  <c r="C714" i="25" s="1"/>
  <c r="C713" i="25" s="1"/>
  <c r="D719" i="25"/>
  <c r="D714" i="25" s="1"/>
  <c r="D713" i="25" s="1"/>
  <c r="E719" i="25"/>
  <c r="E714" i="25" s="1"/>
  <c r="E713" i="25" s="1"/>
  <c r="C709" i="25"/>
  <c r="C702" i="25" s="1"/>
  <c r="D709" i="25"/>
  <c r="D702" i="25" s="1"/>
  <c r="E709" i="25"/>
  <c r="E702" i="25" s="1"/>
  <c r="C700" i="25"/>
  <c r="C693" i="25" s="1"/>
  <c r="D700" i="25"/>
  <c r="D693" i="25" s="1"/>
  <c r="E700" i="25"/>
  <c r="E693" i="25" s="1"/>
  <c r="C676" i="25"/>
  <c r="D676" i="25"/>
  <c r="E676" i="25"/>
  <c r="C667" i="25"/>
  <c r="D667" i="25"/>
  <c r="E667" i="25"/>
  <c r="C665" i="25"/>
  <c r="D665" i="25"/>
  <c r="E665" i="25"/>
  <c r="C663" i="25"/>
  <c r="D663" i="25"/>
  <c r="E663" i="25"/>
  <c r="C631" i="25"/>
  <c r="D631" i="25"/>
  <c r="E631" i="25"/>
  <c r="C628" i="25"/>
  <c r="D628" i="25"/>
  <c r="E628" i="25"/>
  <c r="C624" i="25"/>
  <c r="C623" i="25" s="1"/>
  <c r="D624" i="25"/>
  <c r="D623" i="25" s="1"/>
  <c r="E624" i="25"/>
  <c r="E623" i="25" s="1"/>
  <c r="C618" i="25"/>
  <c r="D618" i="25"/>
  <c r="E618" i="25"/>
  <c r="C615" i="25"/>
  <c r="D615" i="25"/>
  <c r="E615" i="25"/>
  <c r="C612" i="25"/>
  <c r="D612" i="25"/>
  <c r="E612" i="25"/>
  <c r="C609" i="25"/>
  <c r="D609" i="25"/>
  <c r="E609" i="25"/>
  <c r="C607" i="25"/>
  <c r="D607" i="25"/>
  <c r="E607" i="25"/>
  <c r="C604" i="25"/>
  <c r="D604" i="25"/>
  <c r="E604" i="25"/>
  <c r="C602" i="25"/>
  <c r="D602" i="25"/>
  <c r="E602" i="25"/>
  <c r="C599" i="25"/>
  <c r="D599" i="25"/>
  <c r="E599" i="25"/>
  <c r="C597" i="25"/>
  <c r="D597" i="25"/>
  <c r="E597" i="25"/>
  <c r="C595" i="25"/>
  <c r="D595" i="25"/>
  <c r="E595" i="25"/>
  <c r="C590" i="25"/>
  <c r="D590" i="25"/>
  <c r="E590" i="25"/>
  <c r="C588" i="25"/>
  <c r="D588" i="25"/>
  <c r="E588" i="25"/>
  <c r="C584" i="25"/>
  <c r="D584" i="25"/>
  <c r="E584" i="25"/>
  <c r="C581" i="25"/>
  <c r="D581" i="25"/>
  <c r="E581" i="25"/>
  <c r="C578" i="25"/>
  <c r="D578" i="25"/>
  <c r="E578" i="25"/>
  <c r="C576" i="25"/>
  <c r="D576" i="25"/>
  <c r="E576" i="25"/>
  <c r="C574" i="25"/>
  <c r="D574" i="25"/>
  <c r="E574" i="25"/>
  <c r="C572" i="25"/>
  <c r="D572" i="25"/>
  <c r="E572" i="25"/>
  <c r="C569" i="25"/>
  <c r="D569" i="25"/>
  <c r="E569" i="25"/>
  <c r="C566" i="25"/>
  <c r="D566" i="25"/>
  <c r="E566" i="25"/>
  <c r="C564" i="25"/>
  <c r="D564" i="25"/>
  <c r="E564" i="25"/>
  <c r="C561" i="25"/>
  <c r="D561" i="25"/>
  <c r="E561" i="25"/>
  <c r="C558" i="25"/>
  <c r="D558" i="25"/>
  <c r="E558" i="25"/>
  <c r="C554" i="25"/>
  <c r="D554" i="25"/>
  <c r="E554" i="25"/>
  <c r="C549" i="25"/>
  <c r="D549" i="25"/>
  <c r="E549" i="25"/>
  <c r="C546" i="25"/>
  <c r="D546" i="25"/>
  <c r="E546" i="25"/>
  <c r="C543" i="25"/>
  <c r="D543" i="25"/>
  <c r="E543" i="25"/>
  <c r="C541" i="25"/>
  <c r="D541" i="25"/>
  <c r="E541" i="25"/>
  <c r="C539" i="25"/>
  <c r="D539" i="25"/>
  <c r="E539" i="25"/>
  <c r="C535" i="25"/>
  <c r="C534" i="25" s="1"/>
  <c r="D535" i="25"/>
  <c r="D534" i="25" s="1"/>
  <c r="E535" i="25"/>
  <c r="E534" i="25" s="1"/>
  <c r="C532" i="25"/>
  <c r="D532" i="25"/>
  <c r="E532" i="25"/>
  <c r="C530" i="25"/>
  <c r="D530" i="25"/>
  <c r="E530" i="25"/>
  <c r="C528" i="25"/>
  <c r="D528" i="25"/>
  <c r="E528" i="25"/>
  <c r="C524" i="25"/>
  <c r="D524" i="25"/>
  <c r="E524" i="25"/>
  <c r="C522" i="25"/>
  <c r="D522" i="25"/>
  <c r="E522" i="25"/>
  <c r="C520" i="25"/>
  <c r="D520" i="25"/>
  <c r="E520" i="25"/>
  <c r="C518" i="25"/>
  <c r="D518" i="25"/>
  <c r="E518" i="25"/>
  <c r="C516" i="25"/>
  <c r="D516" i="25"/>
  <c r="E516" i="25"/>
  <c r="C511" i="25"/>
  <c r="D511" i="25"/>
  <c r="E511" i="25"/>
  <c r="C509" i="25"/>
  <c r="D509" i="25"/>
  <c r="E509" i="25"/>
  <c r="C507" i="25"/>
  <c r="D507" i="25"/>
  <c r="E507" i="25"/>
  <c r="C505" i="25"/>
  <c r="D505" i="25"/>
  <c r="E505" i="25"/>
  <c r="C503" i="25"/>
  <c r="D503" i="25"/>
  <c r="E503" i="25"/>
  <c r="C501" i="25"/>
  <c r="D501" i="25"/>
  <c r="E501" i="25"/>
  <c r="C499" i="25"/>
  <c r="D499" i="25"/>
  <c r="E499" i="25"/>
  <c r="C497" i="25"/>
  <c r="D497" i="25"/>
  <c r="E497" i="25"/>
  <c r="C495" i="25"/>
  <c r="D495" i="25"/>
  <c r="E495" i="25"/>
  <c r="C493" i="25"/>
  <c r="D493" i="25"/>
  <c r="E493" i="25"/>
  <c r="C491" i="25"/>
  <c r="D491" i="25"/>
  <c r="E491" i="25"/>
  <c r="C487" i="25"/>
  <c r="C486" i="25" s="1"/>
  <c r="C485" i="25" s="1"/>
  <c r="D487" i="25"/>
  <c r="D486" i="25" s="1"/>
  <c r="D485" i="25" s="1"/>
  <c r="E487" i="25"/>
  <c r="E486" i="25" s="1"/>
  <c r="E485" i="25" s="1"/>
  <c r="C483" i="25"/>
  <c r="C481" i="25" s="1"/>
  <c r="C480" i="25" s="1"/>
  <c r="D483" i="25"/>
  <c r="D481" i="25" s="1"/>
  <c r="D480" i="25" s="1"/>
  <c r="E483" i="25"/>
  <c r="E481" i="25" s="1"/>
  <c r="E480" i="25" s="1"/>
  <c r="C477" i="25"/>
  <c r="C476" i="25" s="1"/>
  <c r="C475" i="25" s="1"/>
  <c r="D477" i="25"/>
  <c r="D476" i="25" s="1"/>
  <c r="D475" i="25" s="1"/>
  <c r="E477" i="25"/>
  <c r="E476" i="25" s="1"/>
  <c r="E475" i="25" s="1"/>
  <c r="C473" i="25"/>
  <c r="C472" i="25" s="1"/>
  <c r="C471" i="25" s="1"/>
  <c r="D473" i="25"/>
  <c r="D472" i="25" s="1"/>
  <c r="D471" i="25" s="1"/>
  <c r="E473" i="25"/>
  <c r="E472" i="25" s="1"/>
  <c r="E471" i="25" s="1"/>
  <c r="C469" i="25"/>
  <c r="D469" i="25"/>
  <c r="E469" i="25"/>
  <c r="C467" i="25"/>
  <c r="C466" i="25" s="1"/>
  <c r="C465" i="25" s="1"/>
  <c r="D467" i="25"/>
  <c r="E467" i="25"/>
  <c r="C463" i="25"/>
  <c r="C462" i="25" s="1"/>
  <c r="D463" i="25"/>
  <c r="D462" i="25" s="1"/>
  <c r="E463" i="25"/>
  <c r="E462" i="25" s="1"/>
  <c r="C460" i="25"/>
  <c r="D460" i="25"/>
  <c r="E460" i="25"/>
  <c r="C458" i="25"/>
  <c r="D458" i="25"/>
  <c r="E458" i="25"/>
  <c r="C456" i="25"/>
  <c r="D456" i="25"/>
  <c r="E456" i="25"/>
  <c r="C454" i="25"/>
  <c r="D454" i="25"/>
  <c r="E454" i="25"/>
  <c r="C452" i="25"/>
  <c r="D452" i="25"/>
  <c r="E452" i="25"/>
  <c r="C448" i="25"/>
  <c r="C447" i="25" s="1"/>
  <c r="D448" i="25"/>
  <c r="D447" i="25" s="1"/>
  <c r="E448" i="25"/>
  <c r="E447" i="25" s="1"/>
  <c r="C445" i="25"/>
  <c r="D445" i="25"/>
  <c r="E445" i="25"/>
  <c r="C443" i="25"/>
  <c r="D443" i="25"/>
  <c r="E443" i="25"/>
  <c r="C441" i="25"/>
  <c r="D441" i="25"/>
  <c r="E441" i="25"/>
  <c r="C438" i="25"/>
  <c r="D438" i="25"/>
  <c r="E438" i="25"/>
  <c r="C436" i="25"/>
  <c r="D436" i="25"/>
  <c r="E436" i="25"/>
  <c r="C433" i="25"/>
  <c r="D433" i="25"/>
  <c r="E433" i="25"/>
  <c r="C428" i="25"/>
  <c r="D428" i="25"/>
  <c r="E428" i="25"/>
  <c r="C425" i="25"/>
  <c r="D425" i="25"/>
  <c r="E425" i="25"/>
  <c r="C423" i="25"/>
  <c r="D423" i="25"/>
  <c r="E423" i="25"/>
  <c r="C421" i="25"/>
  <c r="D421" i="25"/>
  <c r="E421" i="25"/>
  <c r="C418" i="25"/>
  <c r="D418" i="25"/>
  <c r="E418" i="25"/>
  <c r="E415" i="25"/>
  <c r="C415" i="25"/>
  <c r="D415" i="25"/>
  <c r="C412" i="25"/>
  <c r="D412" i="25"/>
  <c r="E412" i="25"/>
  <c r="C410" i="25"/>
  <c r="D410" i="25"/>
  <c r="E410" i="25"/>
  <c r="C404" i="25"/>
  <c r="D404" i="25"/>
  <c r="E404" i="25"/>
  <c r="C402" i="25"/>
  <c r="D402" i="25"/>
  <c r="E402" i="25"/>
  <c r="C400" i="25"/>
  <c r="D400" i="25"/>
  <c r="E400" i="25"/>
  <c r="C398" i="25"/>
  <c r="D398" i="25"/>
  <c r="E398" i="25"/>
  <c r="C396" i="25"/>
  <c r="D396" i="25"/>
  <c r="E396" i="25"/>
  <c r="C394" i="25"/>
  <c r="D394" i="25"/>
  <c r="E394" i="25"/>
  <c r="C392" i="25"/>
  <c r="D392" i="25"/>
  <c r="E392" i="25"/>
  <c r="C384" i="25"/>
  <c r="C383" i="25" s="1"/>
  <c r="D384" i="25"/>
  <c r="D383" i="25" s="1"/>
  <c r="E384" i="25"/>
  <c r="E383" i="25" s="1"/>
  <c r="C381" i="25"/>
  <c r="C380" i="25" s="1"/>
  <c r="C379" i="25" s="1"/>
  <c r="D381" i="25"/>
  <c r="D380" i="25" s="1"/>
  <c r="D379" i="25" s="1"/>
  <c r="E381" i="25"/>
  <c r="E380" i="25" s="1"/>
  <c r="E379" i="25" s="1"/>
  <c r="C376" i="25"/>
  <c r="C375" i="25" s="1"/>
  <c r="D376" i="25"/>
  <c r="D375" i="25" s="1"/>
  <c r="E376" i="25"/>
  <c r="E375" i="25" s="1"/>
  <c r="C373" i="25"/>
  <c r="C372" i="25" s="1"/>
  <c r="D373" i="25"/>
  <c r="D372" i="25" s="1"/>
  <c r="E373" i="25"/>
  <c r="E372" i="25" s="1"/>
  <c r="C369" i="25"/>
  <c r="C368" i="25" s="1"/>
  <c r="D369" i="25"/>
  <c r="D368" i="25" s="1"/>
  <c r="E369" i="25"/>
  <c r="E368" i="25" s="1"/>
  <c r="E366" i="25"/>
  <c r="C366" i="25"/>
  <c r="D366" i="25"/>
  <c r="C355" i="25"/>
  <c r="D355" i="25"/>
  <c r="E355" i="25"/>
  <c r="C352" i="25"/>
  <c r="C351" i="25" s="1"/>
  <c r="D352" i="25"/>
  <c r="D351" i="25" s="1"/>
  <c r="E352" i="25"/>
  <c r="E351" i="25" s="1"/>
  <c r="C341" i="25"/>
  <c r="D341" i="25"/>
  <c r="E341" i="25"/>
  <c r="C324" i="25"/>
  <c r="D324" i="25"/>
  <c r="E324" i="25"/>
  <c r="C318" i="25"/>
  <c r="D318" i="25"/>
  <c r="E318" i="25"/>
  <c r="C303" i="25"/>
  <c r="D303" i="25"/>
  <c r="E303" i="25"/>
  <c r="C300" i="25"/>
  <c r="D300" i="25"/>
  <c r="E300" i="25"/>
  <c r="C288" i="25"/>
  <c r="D288" i="25"/>
  <c r="E288" i="25"/>
  <c r="C285" i="25"/>
  <c r="D285" i="25"/>
  <c r="E285" i="25"/>
  <c r="C275" i="25"/>
  <c r="C274" i="25" s="1"/>
  <c r="D275" i="25"/>
  <c r="D274" i="25" s="1"/>
  <c r="E275" i="25"/>
  <c r="E274" i="25" s="1"/>
  <c r="C269" i="25"/>
  <c r="C268" i="25" s="1"/>
  <c r="D269" i="25"/>
  <c r="D268" i="25" s="1"/>
  <c r="E269" i="25"/>
  <c r="E268" i="25" s="1"/>
  <c r="C266" i="25"/>
  <c r="C265" i="25" s="1"/>
  <c r="D266" i="25"/>
  <c r="D265" i="25" s="1"/>
  <c r="E266" i="25"/>
  <c r="E265" i="25" s="1"/>
  <c r="C261" i="25"/>
  <c r="C260" i="25" s="1"/>
  <c r="D261" i="25"/>
  <c r="D260" i="25" s="1"/>
  <c r="E261" i="25"/>
  <c r="E260" i="25" s="1"/>
  <c r="C258" i="25"/>
  <c r="C257" i="25" s="1"/>
  <c r="D258" i="25"/>
  <c r="D257" i="25" s="1"/>
  <c r="E258" i="25"/>
  <c r="E257" i="25" s="1"/>
  <c r="C255" i="25"/>
  <c r="D255" i="25"/>
  <c r="E255" i="25"/>
  <c r="C253" i="25"/>
  <c r="D253" i="25"/>
  <c r="E253" i="25"/>
  <c r="C249" i="25"/>
  <c r="C248" i="25" s="1"/>
  <c r="D249" i="25"/>
  <c r="D248" i="25" s="1"/>
  <c r="E249" i="25"/>
  <c r="E248" i="25" s="1"/>
  <c r="C246" i="25"/>
  <c r="D246" i="25"/>
  <c r="E246" i="25"/>
  <c r="C244" i="25"/>
  <c r="D244" i="25"/>
  <c r="E244" i="25"/>
  <c r="C239" i="25"/>
  <c r="D239" i="25"/>
  <c r="E239" i="25"/>
  <c r="C237" i="25"/>
  <c r="D237" i="25"/>
  <c r="E237" i="25"/>
  <c r="E236" i="25" s="1"/>
  <c r="E235" i="25" s="1"/>
  <c r="C233" i="25"/>
  <c r="D233" i="25"/>
  <c r="E233" i="25"/>
  <c r="C231" i="25"/>
  <c r="D231" i="25"/>
  <c r="E231" i="25"/>
  <c r="C228" i="25"/>
  <c r="D228" i="25"/>
  <c r="E228" i="25"/>
  <c r="C225" i="25"/>
  <c r="D225" i="25"/>
  <c r="E225" i="25"/>
  <c r="C222" i="25"/>
  <c r="D222" i="25"/>
  <c r="E222" i="25"/>
  <c r="C219" i="25"/>
  <c r="D219" i="25"/>
  <c r="E219" i="25"/>
  <c r="C214" i="25"/>
  <c r="C213" i="25" s="1"/>
  <c r="C212" i="25" s="1"/>
  <c r="D214" i="25"/>
  <c r="D213" i="25" s="1"/>
  <c r="D212" i="25" s="1"/>
  <c r="E214" i="25"/>
  <c r="E213" i="25" s="1"/>
  <c r="E212" i="25" s="1"/>
  <c r="C210" i="25"/>
  <c r="C209" i="25" s="1"/>
  <c r="D210" i="25"/>
  <c r="D209" i="25" s="1"/>
  <c r="E210" i="25"/>
  <c r="E209" i="25" s="1"/>
  <c r="C207" i="25"/>
  <c r="C206" i="25" s="1"/>
  <c r="D207" i="25"/>
  <c r="D206" i="25" s="1"/>
  <c r="E207" i="25"/>
  <c r="E206" i="25" s="1"/>
  <c r="C203" i="25"/>
  <c r="C202" i="25" s="1"/>
  <c r="D203" i="25"/>
  <c r="D202" i="25" s="1"/>
  <c r="E203" i="25"/>
  <c r="E202" i="25" s="1"/>
  <c r="C196" i="25"/>
  <c r="C195" i="25" s="1"/>
  <c r="D196" i="25"/>
  <c r="D195" i="25" s="1"/>
  <c r="E196" i="25"/>
  <c r="E195" i="25" s="1"/>
  <c r="C192" i="25"/>
  <c r="C191" i="25" s="1"/>
  <c r="D192" i="25"/>
  <c r="D191" i="25" s="1"/>
  <c r="E192" i="25"/>
  <c r="E191" i="25" s="1"/>
  <c r="C188" i="25"/>
  <c r="C187" i="25" s="1"/>
  <c r="D188" i="25"/>
  <c r="D187" i="25" s="1"/>
  <c r="E188" i="25"/>
  <c r="E187" i="25" s="1"/>
  <c r="C180" i="25"/>
  <c r="C179" i="25" s="1"/>
  <c r="D180" i="25"/>
  <c r="D179" i="25" s="1"/>
  <c r="E180" i="25"/>
  <c r="E179" i="25" s="1"/>
  <c r="C176" i="25"/>
  <c r="C175" i="25" s="1"/>
  <c r="D176" i="25"/>
  <c r="D175" i="25" s="1"/>
  <c r="E176" i="25"/>
  <c r="E175" i="25" s="1"/>
  <c r="C173" i="25"/>
  <c r="C172" i="25" s="1"/>
  <c r="D173" i="25"/>
  <c r="D172" i="25" s="1"/>
  <c r="E173" i="25"/>
  <c r="E172" i="25" s="1"/>
  <c r="C169" i="25"/>
  <c r="C168" i="25" s="1"/>
  <c r="D169" i="25"/>
  <c r="D168" i="25" s="1"/>
  <c r="E169" i="25"/>
  <c r="E168" i="25" s="1"/>
  <c r="C160" i="25"/>
  <c r="C159" i="25" s="1"/>
  <c r="C158" i="25" s="1"/>
  <c r="D160" i="25"/>
  <c r="D159" i="25" s="1"/>
  <c r="D158" i="25" s="1"/>
  <c r="E160" i="25"/>
  <c r="E159" i="25" s="1"/>
  <c r="E158" i="25" s="1"/>
  <c r="C155" i="25"/>
  <c r="C154" i="25" s="1"/>
  <c r="D155" i="25"/>
  <c r="D154" i="25" s="1"/>
  <c r="E155" i="25"/>
  <c r="E154" i="25" s="1"/>
  <c r="C151" i="25"/>
  <c r="D151" i="25"/>
  <c r="E151" i="25"/>
  <c r="C149" i="25"/>
  <c r="D149" i="25"/>
  <c r="E149" i="25"/>
  <c r="C147" i="25"/>
  <c r="D147" i="25"/>
  <c r="E147" i="25"/>
  <c r="C142" i="25"/>
  <c r="C141" i="25" s="1"/>
  <c r="D142" i="25"/>
  <c r="D141" i="25" s="1"/>
  <c r="E142" i="25"/>
  <c r="E141" i="25" s="1"/>
  <c r="C139" i="25"/>
  <c r="C138" i="25" s="1"/>
  <c r="D139" i="25"/>
  <c r="D138" i="25" s="1"/>
  <c r="E139" i="25"/>
  <c r="E138" i="25" s="1"/>
  <c r="C134" i="25"/>
  <c r="C133" i="25" s="1"/>
  <c r="C132" i="25" s="1"/>
  <c r="D134" i="25"/>
  <c r="D133" i="25" s="1"/>
  <c r="D132" i="25" s="1"/>
  <c r="E134" i="25"/>
  <c r="E133" i="25" s="1"/>
  <c r="E132" i="25" s="1"/>
  <c r="C130" i="25"/>
  <c r="C129" i="25" s="1"/>
  <c r="C128" i="25" s="1"/>
  <c r="D130" i="25"/>
  <c r="D129" i="25" s="1"/>
  <c r="D128" i="25" s="1"/>
  <c r="E130" i="25"/>
  <c r="E129" i="25" s="1"/>
  <c r="E128" i="25" s="1"/>
  <c r="C125" i="25"/>
  <c r="C124" i="25" s="1"/>
  <c r="C123" i="25" s="1"/>
  <c r="D125" i="25"/>
  <c r="D124" i="25" s="1"/>
  <c r="D123" i="25" s="1"/>
  <c r="E125" i="25"/>
  <c r="E124" i="25" s="1"/>
  <c r="E123" i="25" s="1"/>
  <c r="C120" i="25"/>
  <c r="C119" i="25" s="1"/>
  <c r="D120" i="25"/>
  <c r="D119" i="25" s="1"/>
  <c r="E120" i="25"/>
  <c r="E119" i="25" s="1"/>
  <c r="C117" i="25"/>
  <c r="C116" i="25" s="1"/>
  <c r="C115" i="25" s="1"/>
  <c r="D117" i="25"/>
  <c r="D116" i="25" s="1"/>
  <c r="D115" i="25" s="1"/>
  <c r="E117" i="25"/>
  <c r="E116" i="25" s="1"/>
  <c r="E115" i="25" s="1"/>
  <c r="C113" i="25"/>
  <c r="C112" i="25" s="1"/>
  <c r="C111" i="25" s="1"/>
  <c r="D113" i="25"/>
  <c r="D112" i="25" s="1"/>
  <c r="D111" i="25" s="1"/>
  <c r="E113" i="25"/>
  <c r="E112" i="25" s="1"/>
  <c r="E111" i="25" s="1"/>
  <c r="C109" i="25"/>
  <c r="C108" i="25" s="1"/>
  <c r="C107" i="25" s="1"/>
  <c r="D109" i="25"/>
  <c r="D108" i="25" s="1"/>
  <c r="D107" i="25" s="1"/>
  <c r="E109" i="25"/>
  <c r="E108" i="25" s="1"/>
  <c r="E107" i="25" s="1"/>
  <c r="C105" i="25"/>
  <c r="C104" i="25" s="1"/>
  <c r="C103" i="25" s="1"/>
  <c r="D105" i="25"/>
  <c r="D104" i="25" s="1"/>
  <c r="D103" i="25" s="1"/>
  <c r="E105" i="25"/>
  <c r="E104" i="25" s="1"/>
  <c r="E103" i="25" s="1"/>
  <c r="C101" i="25"/>
  <c r="D101" i="25"/>
  <c r="E101" i="25"/>
  <c r="C100" i="25"/>
  <c r="C99" i="25" s="1"/>
  <c r="D100" i="25"/>
  <c r="D99" i="25" s="1"/>
  <c r="E100" i="25"/>
  <c r="E99" i="25" s="1"/>
  <c r="C95" i="25"/>
  <c r="C94" i="25" s="1"/>
  <c r="D95" i="25"/>
  <c r="D94" i="25" s="1"/>
  <c r="E95" i="25"/>
  <c r="E94" i="25" s="1"/>
  <c r="C92" i="25"/>
  <c r="C91" i="25" s="1"/>
  <c r="D92" i="25"/>
  <c r="D91" i="25" s="1"/>
  <c r="E92" i="25"/>
  <c r="E91" i="25" s="1"/>
  <c r="C89" i="25"/>
  <c r="C88" i="25" s="1"/>
  <c r="D89" i="25"/>
  <c r="D88" i="25" s="1"/>
  <c r="E89" i="25"/>
  <c r="E88" i="25" s="1"/>
  <c r="C86" i="25"/>
  <c r="C85" i="25" s="1"/>
  <c r="D86" i="25"/>
  <c r="D85" i="25" s="1"/>
  <c r="E86" i="25"/>
  <c r="E85" i="25" s="1"/>
  <c r="C83" i="25"/>
  <c r="C82" i="25" s="1"/>
  <c r="D83" i="25"/>
  <c r="D82" i="25" s="1"/>
  <c r="E83" i="25"/>
  <c r="E82" i="25" s="1"/>
  <c r="C78" i="25"/>
  <c r="C77" i="25" s="1"/>
  <c r="D78" i="25"/>
  <c r="D77" i="25" s="1"/>
  <c r="E78" i="25"/>
  <c r="E77" i="25" s="1"/>
  <c r="C72" i="25"/>
  <c r="C71" i="25" s="1"/>
  <c r="D72" i="25"/>
  <c r="D71" i="25" s="1"/>
  <c r="E72" i="25"/>
  <c r="E71" i="25" s="1"/>
  <c r="C66" i="25"/>
  <c r="C65" i="25" s="1"/>
  <c r="D66" i="25"/>
  <c r="D65" i="25" s="1"/>
  <c r="E66" i="25"/>
  <c r="E65" i="25" s="1"/>
  <c r="C63" i="25"/>
  <c r="C62" i="25" s="1"/>
  <c r="D63" i="25"/>
  <c r="D62" i="25" s="1"/>
  <c r="E63" i="25"/>
  <c r="E62" i="25" s="1"/>
  <c r="C60" i="25"/>
  <c r="C59" i="25" s="1"/>
  <c r="D60" i="25"/>
  <c r="D59" i="25" s="1"/>
  <c r="E60" i="25"/>
  <c r="E59" i="25" s="1"/>
  <c r="C57" i="25"/>
  <c r="C56" i="25" s="1"/>
  <c r="D57" i="25"/>
  <c r="D56" i="25" s="1"/>
  <c r="E57" i="25"/>
  <c r="E56" i="25" s="1"/>
  <c r="C54" i="25"/>
  <c r="C53" i="25" s="1"/>
  <c r="D54" i="25"/>
  <c r="D53" i="25" s="1"/>
  <c r="E54" i="25"/>
  <c r="E53" i="25" s="1"/>
  <c r="C51" i="25"/>
  <c r="C50" i="25" s="1"/>
  <c r="D51" i="25"/>
  <c r="D50" i="25" s="1"/>
  <c r="E51" i="25"/>
  <c r="E50" i="25" s="1"/>
  <c r="C48" i="25"/>
  <c r="C47" i="25" s="1"/>
  <c r="D48" i="25"/>
  <c r="D47" i="25" s="1"/>
  <c r="E48" i="25"/>
  <c r="E47" i="25" s="1"/>
  <c r="C45" i="25"/>
  <c r="C44" i="25" s="1"/>
  <c r="D45" i="25"/>
  <c r="D44" i="25" s="1"/>
  <c r="E45" i="25"/>
  <c r="E44" i="25" s="1"/>
  <c r="C42" i="25"/>
  <c r="C41" i="25" s="1"/>
  <c r="D42" i="25"/>
  <c r="D41" i="25" s="1"/>
  <c r="E42" i="25"/>
  <c r="E41" i="25" s="1"/>
  <c r="C39" i="25"/>
  <c r="C38" i="25" s="1"/>
  <c r="D39" i="25"/>
  <c r="D38" i="25" s="1"/>
  <c r="E39" i="25"/>
  <c r="E38" i="25" s="1"/>
  <c r="C36" i="25"/>
  <c r="C35" i="25" s="1"/>
  <c r="D36" i="25"/>
  <c r="D35" i="25" s="1"/>
  <c r="E36" i="25"/>
  <c r="E35" i="25" s="1"/>
  <c r="C33" i="25"/>
  <c r="C32" i="25" s="1"/>
  <c r="D33" i="25"/>
  <c r="D32" i="25" s="1"/>
  <c r="E33" i="25"/>
  <c r="E32" i="25" s="1"/>
  <c r="C30" i="25"/>
  <c r="C29" i="25" s="1"/>
  <c r="D30" i="25"/>
  <c r="D29" i="25" s="1"/>
  <c r="E30" i="25"/>
  <c r="E29" i="25" s="1"/>
  <c r="C27" i="25"/>
  <c r="C26" i="25" s="1"/>
  <c r="D27" i="25"/>
  <c r="D26" i="25" s="1"/>
  <c r="E27" i="25"/>
  <c r="E26" i="25" s="1"/>
  <c r="C24" i="25"/>
  <c r="C23" i="25" s="1"/>
  <c r="D24" i="25"/>
  <c r="D23" i="25" s="1"/>
  <c r="E24" i="25"/>
  <c r="E23" i="25" s="1"/>
  <c r="C21" i="25"/>
  <c r="C20" i="25" s="1"/>
  <c r="D21" i="25"/>
  <c r="D20" i="25" s="1"/>
  <c r="E21" i="25"/>
  <c r="E20" i="25" s="1"/>
  <c r="C18" i="25"/>
  <c r="C17" i="25" s="1"/>
  <c r="D18" i="25"/>
  <c r="D17" i="25" s="1"/>
  <c r="E18" i="25"/>
  <c r="E17" i="25" s="1"/>
  <c r="C15" i="25"/>
  <c r="C14" i="25" s="1"/>
  <c r="D15" i="25"/>
  <c r="D14" i="25" s="1"/>
  <c r="E15" i="25"/>
  <c r="E14" i="25" s="1"/>
  <c r="C243" i="25" l="1"/>
  <c r="E98" i="25"/>
  <c r="C236" i="25"/>
  <c r="C235" i="25" s="1"/>
  <c r="D98" i="25"/>
  <c r="C98" i="25"/>
  <c r="E252" i="25"/>
  <c r="E587" i="25"/>
  <c r="E730" i="25"/>
  <c r="E729" i="25" s="1"/>
  <c r="C252" i="25"/>
  <c r="C251" i="25" s="1"/>
  <c r="C242" i="25" s="1"/>
  <c r="C241" i="25" s="1"/>
  <c r="E146" i="25"/>
  <c r="E145" i="25" s="1"/>
  <c r="C146" i="25"/>
  <c r="C145" i="25" s="1"/>
  <c r="C354" i="25"/>
  <c r="C350" i="25" s="1"/>
  <c r="D527" i="25"/>
  <c r="C692" i="25"/>
  <c r="D236" i="25"/>
  <c r="D235" i="25" s="1"/>
  <c r="C527" i="25"/>
  <c r="D538" i="25"/>
  <c r="D537" i="25" s="1"/>
  <c r="D730" i="25"/>
  <c r="D729" i="25" s="1"/>
  <c r="D243" i="25"/>
  <c r="D252" i="25"/>
  <c r="D251" i="25" s="1"/>
  <c r="E466" i="25"/>
  <c r="E465" i="25" s="1"/>
  <c r="D466" i="25"/>
  <c r="D465" i="25" s="1"/>
  <c r="D354" i="25"/>
  <c r="D350" i="25" s="1"/>
  <c r="D587" i="25"/>
  <c r="E627" i="25"/>
  <c r="D545" i="25"/>
  <c r="D515" i="25"/>
  <c r="C515" i="25"/>
  <c r="C627" i="25"/>
  <c r="E13" i="25"/>
  <c r="E545" i="25"/>
  <c r="E692" i="25"/>
  <c r="C730" i="25"/>
  <c r="C729" i="25" s="1"/>
  <c r="D146" i="25"/>
  <c r="D145" i="25" s="1"/>
  <c r="D692" i="25"/>
  <c r="D771" i="25"/>
  <c r="D284" i="25"/>
  <c r="D283" i="25" s="1"/>
  <c r="D273" i="25" s="1"/>
  <c r="C284" i="25"/>
  <c r="C283" i="25" s="1"/>
  <c r="C273" i="25" s="1"/>
  <c r="C432" i="25"/>
  <c r="C431" i="25" s="1"/>
  <c r="D451" i="25"/>
  <c r="D450" i="25" s="1"/>
  <c r="C587" i="25"/>
  <c r="C771" i="25"/>
  <c r="C371" i="25"/>
  <c r="E389" i="25"/>
  <c r="E388" i="25" s="1"/>
  <c r="C389" i="25"/>
  <c r="C388" i="25" s="1"/>
  <c r="C13" i="25"/>
  <c r="D13" i="25"/>
  <c r="D264" i="25"/>
  <c r="D787" i="25"/>
  <c r="E787" i="25"/>
  <c r="E771" i="25"/>
  <c r="C409" i="25"/>
  <c r="C408" i="25" s="1"/>
  <c r="E218" i="25"/>
  <c r="E217" i="25" s="1"/>
  <c r="E216" i="25" s="1"/>
  <c r="E354" i="25"/>
  <c r="E350" i="25" s="1"/>
  <c r="C552" i="25"/>
  <c r="E205" i="25"/>
  <c r="D627" i="25"/>
  <c r="C538" i="25"/>
  <c r="C537" i="25" s="1"/>
  <c r="C451" i="25"/>
  <c r="C450" i="25" s="1"/>
  <c r="E490" i="25"/>
  <c r="E489" i="25" s="1"/>
  <c r="E243" i="25"/>
  <c r="C264" i="25"/>
  <c r="D432" i="25"/>
  <c r="C545" i="25"/>
  <c r="E593" i="25"/>
  <c r="E592" i="25" s="1"/>
  <c r="C593" i="25"/>
  <c r="C592" i="25" s="1"/>
  <c r="D593" i="25"/>
  <c r="D592" i="25" s="1"/>
  <c r="D552" i="25"/>
  <c r="E552" i="25"/>
  <c r="E538" i="25"/>
  <c r="E537" i="25" s="1"/>
  <c r="E527" i="25"/>
  <c r="E515" i="25"/>
  <c r="D490" i="25"/>
  <c r="D489" i="25" s="1"/>
  <c r="C490" i="25"/>
  <c r="C489" i="25" s="1"/>
  <c r="E451" i="25"/>
  <c r="E450" i="25" s="1"/>
  <c r="E432" i="25"/>
  <c r="E431" i="25" s="1"/>
  <c r="D409" i="25"/>
  <c r="D408" i="25" s="1"/>
  <c r="E409" i="25"/>
  <c r="E408" i="25" s="1"/>
  <c r="D389" i="25"/>
  <c r="D388" i="25" s="1"/>
  <c r="E371" i="25"/>
  <c r="D371" i="25"/>
  <c r="E284" i="25"/>
  <c r="E283" i="25" s="1"/>
  <c r="E273" i="25" s="1"/>
  <c r="E264" i="25"/>
  <c r="E251" i="25"/>
  <c r="C218" i="25"/>
  <c r="C217" i="25" s="1"/>
  <c r="C216" i="25" s="1"/>
  <c r="D218" i="25"/>
  <c r="D217" i="25" s="1"/>
  <c r="D205" i="25"/>
  <c r="C205" i="25"/>
  <c r="D190" i="25"/>
  <c r="C190" i="25"/>
  <c r="E190" i="25"/>
  <c r="C171" i="25"/>
  <c r="E171" i="25"/>
  <c r="D171" i="25"/>
  <c r="E153" i="25"/>
  <c r="E144" i="25" s="1"/>
  <c r="D153" i="25"/>
  <c r="C153" i="25"/>
  <c r="E137" i="25"/>
  <c r="E136" i="25" s="1"/>
  <c r="D137" i="25"/>
  <c r="D136" i="25" s="1"/>
  <c r="C137" i="25"/>
  <c r="C136" i="25" s="1"/>
  <c r="C127" i="25"/>
  <c r="C122" i="25" s="1"/>
  <c r="E127" i="25"/>
  <c r="E122" i="25" s="1"/>
  <c r="D127" i="25"/>
  <c r="D122" i="25" s="1"/>
  <c r="D81" i="25"/>
  <c r="D80" i="25" s="1"/>
  <c r="C81" i="25"/>
  <c r="C80" i="25" s="1"/>
  <c r="E81" i="25"/>
  <c r="E80" i="25" s="1"/>
  <c r="C97" i="25" l="1"/>
  <c r="E551" i="25"/>
  <c r="C144" i="25"/>
  <c r="D216" i="25"/>
  <c r="C349" i="25"/>
  <c r="D144" i="25"/>
  <c r="C514" i="25"/>
  <c r="C387" i="25" s="1"/>
  <c r="D242" i="25"/>
  <c r="D241" i="25" s="1"/>
  <c r="D514" i="25"/>
  <c r="E242" i="25"/>
  <c r="E241" i="25" s="1"/>
  <c r="C551" i="25"/>
  <c r="D551" i="25"/>
  <c r="D431" i="25"/>
  <c r="D263" i="25"/>
  <c r="C263" i="25"/>
  <c r="D349" i="25"/>
  <c r="E514" i="25"/>
  <c r="E387" i="25" s="1"/>
  <c r="E349" i="25"/>
  <c r="E263" i="25"/>
  <c r="D167" i="25"/>
  <c r="C167" i="25"/>
  <c r="E167" i="25"/>
  <c r="E97" i="25"/>
  <c r="D97" i="25"/>
  <c r="D387" i="25" l="1"/>
  <c r="E727" i="25"/>
  <c r="E722" i="25" s="1"/>
  <c r="E721" i="25" s="1"/>
  <c r="C727" i="25"/>
  <c r="C722" i="25" s="1"/>
  <c r="C721" i="25" s="1"/>
  <c r="D727" i="25"/>
  <c r="D722" i="25" s="1"/>
  <c r="D721" i="25" s="1"/>
  <c r="C686" i="25"/>
  <c r="C654" i="25" s="1"/>
  <c r="C653" i="25" s="1"/>
  <c r="D686" i="25"/>
  <c r="D654" i="25" s="1"/>
  <c r="D653" i="25" s="1"/>
  <c r="E686" i="25"/>
  <c r="E654" i="25" s="1"/>
  <c r="E653" i="25" s="1"/>
  <c r="C645" i="25"/>
  <c r="D645" i="25"/>
  <c r="D635" i="25" s="1"/>
  <c r="D634" i="25" s="1"/>
  <c r="E645" i="25"/>
  <c r="E635" i="25" s="1"/>
  <c r="E634" i="25" s="1"/>
  <c r="C635" i="25" l="1"/>
  <c r="C634" i="25" s="1"/>
  <c r="E1131" i="25"/>
  <c r="E1130" i="25" s="1"/>
  <c r="E1129" i="25" s="1"/>
  <c r="D1131" i="25"/>
  <c r="D1130" i="25" s="1"/>
  <c r="D1129" i="25" s="1"/>
  <c r="C1131" i="25"/>
  <c r="C1130" i="25" s="1"/>
  <c r="C1129" i="25" s="1"/>
  <c r="E1124" i="25"/>
  <c r="D1124" i="25"/>
  <c r="C1124" i="25"/>
  <c r="E1122" i="25"/>
  <c r="D1122" i="25"/>
  <c r="C1122" i="25"/>
  <c r="E691" i="25"/>
  <c r="D691" i="25"/>
  <c r="E12" i="25"/>
  <c r="D12" i="25"/>
  <c r="C12" i="25"/>
  <c r="C11" i="25" s="1"/>
  <c r="C1121" i="25" l="1"/>
  <c r="C1120" i="25" s="1"/>
  <c r="C854" i="25" s="1"/>
  <c r="C691" i="25"/>
  <c r="E633" i="25"/>
  <c r="D1121" i="25"/>
  <c r="D633" i="25"/>
  <c r="E1121" i="25"/>
  <c r="E1120" i="25" s="1"/>
  <c r="E854" i="25" s="1"/>
  <c r="E11" i="25" l="1"/>
  <c r="D1120" i="25"/>
  <c r="D854" i="25" s="1"/>
  <c r="E386" i="25"/>
  <c r="E166" i="25" s="1"/>
  <c r="D386" i="25"/>
  <c r="D166" i="25" s="1"/>
  <c r="C633" i="25"/>
  <c r="C386" i="25" l="1"/>
  <c r="D11" i="25"/>
  <c r="E10" i="25" l="1"/>
  <c r="E1134" i="25" s="1"/>
  <c r="D10" i="25"/>
  <c r="D1134" i="25" s="1"/>
  <c r="C812" i="25"/>
  <c r="C787" i="25" s="1"/>
  <c r="C166" i="25" s="1"/>
  <c r="C10" i="25" s="1"/>
  <c r="C1134" i="25" s="1"/>
</calcChain>
</file>

<file path=xl/sharedStrings.xml><?xml version="1.0" encoding="utf-8"?>
<sst xmlns="http://schemas.openxmlformats.org/spreadsheetml/2006/main" count="2243" uniqueCount="1761">
  <si>
    <t>Наименование показателя</t>
  </si>
  <si>
    <t>НАЛОГОВЫЕ И НЕНАЛОГОВЫЕ ДОХОДЫ</t>
  </si>
  <si>
    <t xml:space="preserve"> 1 00 00000 00 0000 000</t>
  </si>
  <si>
    <t>НАЛОГИ НА ПРИБЫЛЬ, ДОХОДЫ</t>
  </si>
  <si>
    <t xml:space="preserve"> 1 01 02000 01 0000 110</t>
  </si>
  <si>
    <t xml:space="preserve"> 1 01 02010 01 0000 110</t>
  </si>
  <si>
    <t>1 01 02010 01 1000 110</t>
  </si>
  <si>
    <t>Управление Федеральной налоговой службы России по Оренбургской области</t>
  </si>
  <si>
    <t>182 1 01 02010 01 1000 110</t>
  </si>
  <si>
    <t xml:space="preserve"> 1 01 02020 01 0000 110</t>
  </si>
  <si>
    <t>1 01 02020 01 1000 110</t>
  </si>
  <si>
    <t>182 1 01 02020 01 1000 110</t>
  </si>
  <si>
    <t xml:space="preserve"> 1 01 02030 01 0000 110</t>
  </si>
  <si>
    <t>1 01 02030 01 1000 110</t>
  </si>
  <si>
    <t>НАЛОГИ НА ТОВАРЫ (РАБОТЫ, УСЛУГИ), РЕАЛИЗУЕМЫЕ НА ТЕРРИТОРИИ РОССИЙСКОЙ ФЕДЕРАЦИИ</t>
  </si>
  <si>
    <t xml:space="preserve"> 1 03 00000 00 0000 000</t>
  </si>
  <si>
    <t>Акцизы по подакцизным товарам (продукции), производимым на территории Российской Федерации</t>
  </si>
  <si>
    <t xml:space="preserve">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</si>
  <si>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</si>
  <si>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1 03 02230 01 0000 110</t>
  </si>
  <si>
    <t xml:space="preserve">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</si>
  <si>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</si>
  <si>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1 03 02240 01 0000 110</t>
  </si>
  <si>
    <t xml:space="preserve">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</si>
  <si>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</si>
  <si>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1 03 02250 01 0000 110</t>
  </si>
  <si>
    <t xml:space="preserve">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</si>
  <si>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</si>
  <si>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1 03 02260 01 0000 110</t>
  </si>
  <si>
    <t xml:space="preserve"> 1 03 02261 01 0000 110</t>
  </si>
  <si>
    <t>НАЛОГИ НА СОВОКУПНЫЙ ДОХОД</t>
  </si>
  <si>
    <t xml:space="preserve"> 1 05 00000 00  0000 000</t>
  </si>
  <si>
    <t>Налог, взимаемый в связи с применением упрощенной системы налогообложения</t>
  </si>
  <si>
    <t xml:space="preserve"> 1 05 01000 00 0000 110</t>
  </si>
  <si>
    <t>Налог, взимаемый с налогоплательщиков, выбравших в качестве объекта налогообложения доходы</t>
  </si>
  <si>
    <t xml:space="preserve"> 1 05 01010 01 0000 110</t>
  </si>
  <si>
    <t xml:space="preserve"> 1 05 01011 01 0000 110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</si>
  <si>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</si>
  <si>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1 05 01011 01 1000 110</t>
  </si>
  <si>
    <t>182 1 05 01011 01 1000 110</t>
  </si>
  <si>
    <t>Налог, взимаемый с налогоплательщиков, выбравших в качестве объекта налогообложения доходы, уменьшенные на величину расходов</t>
  </si>
  <si>
    <t xml:space="preserve"> 1 05 01020 01 0000 110</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</si>
  <si>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t>
  </si>
  <si>
    <t xml:space="preserve"> 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</si>
  <si>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</si>
  <si>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1 05 01021 01 1000 110</t>
  </si>
  <si>
    <t>182 1 05 01021 01 1000 110</t>
  </si>
  <si>
    <t>Единый налог на вмененный доход для отдельных видов деятельности</t>
  </si>
  <si>
    <t xml:space="preserve"> 1 05 02000 02 0000 110</t>
  </si>
  <si>
    <t xml:space="preserve"> 1 05 02010 02 0000 110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</si>
  <si>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</si>
  <si>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1 05 02010 02 1000 110</t>
  </si>
  <si>
    <t>182 1 05 02010 02 1000 110</t>
  </si>
  <si>
    <t>Единый сельскохозяйственный налог</t>
  </si>
  <si>
    <t xml:space="preserve"> 1 05 03000 01 0000 110</t>
  </si>
  <si>
    <t xml:space="preserve"> 1 05 03010 01 0000 110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</si>
  <si>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</si>
  <si>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1 05 03010 01 1000 110</t>
  </si>
  <si>
    <t>182 1 05 03010 01 1000 110</t>
  </si>
  <si>
    <t>Налог, взимаемый в связи с применением патентной системы налогообложения</t>
  </si>
  <si>
    <t xml:space="preserve"> 1 05 04000 02 0000 110</t>
  </si>
  <si>
    <t>Налог, взимаемый в связи с применением патентной системы налогообложения, зачисляемый в бюджеты городских округов</t>
  </si>
  <si>
    <t xml:space="preserve"> 1 05 04010 02 0000 110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</si>
  <si>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</si>
  <si>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1 05 04010 02 1000 110</t>
  </si>
  <si>
    <t>182 1 05 04010 02 1000 110</t>
  </si>
  <si>
    <t>НАЛОГИ НА ИМУЩЕСТВО</t>
  </si>
  <si>
    <t xml:space="preserve"> 1 06 00000 00 0000 000</t>
  </si>
  <si>
    <t>Налог на имущество физических лиц</t>
  </si>
  <si>
    <t xml:space="preserve"> 1 06 01000 00 0000 110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</si>
  <si>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</si>
  <si>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</si>
  <si>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</si>
  <si>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1 06 01020 04 1000 110</t>
  </si>
  <si>
    <t>182 1 06 01020 04 1000 110</t>
  </si>
  <si>
    <t>Земельный налог</t>
  </si>
  <si>
    <t xml:space="preserve"> 1 06 06000 00 0000 110</t>
  </si>
  <si>
    <t>Земельный налог с организаций</t>
  </si>
  <si>
    <t xml:space="preserve"> 1 06 06030 00 0000 110</t>
  </si>
  <si>
    <t>Земельный налог с организаций, обладающих земельным участком, расположенным в границах городских округов</t>
  </si>
  <si>
    <t xml:space="preserve"> 1 06 06032 04 0000 110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</si>
  <si>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</si>
  <si>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1 06 06032 04 1000 110</t>
  </si>
  <si>
    <t>182 1 06 06032 04 1000 110</t>
  </si>
  <si>
    <t>Земельный налог с физических лиц</t>
  </si>
  <si>
    <t xml:space="preserve"> 1 06 06040 00 0000 110</t>
  </si>
  <si>
    <t>Земельный налог с физических лиц, обладающих земельным участком, расположенным в границах городских округов</t>
  </si>
  <si>
    <t xml:space="preserve"> 1 06 06042 04 0000 110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</si>
  <si>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</si>
  <si>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1 06 06042 04 1000 110</t>
  </si>
  <si>
    <t>182 1 06 06042 04 1000 110</t>
  </si>
  <si>
    <t>НАЛОГИ, СБОРЫ И РЕГУЛЯРНЫЕ ПЛАТЕЖИ ЗА ПОЛЬЗОВАНИЕ ПРИРОДНЫМИ РЕСУРСАМИ</t>
  </si>
  <si>
    <t xml:space="preserve"> 1 07 00000 00 0000 000</t>
  </si>
  <si>
    <t>Сборы за пользование объектами животного мира и за пользование объектами водных биологических ресурсов</t>
  </si>
  <si>
    <t xml:space="preserve"> 1 07 04000 01 0000 110</t>
  </si>
  <si>
    <t>Сбор за пользование объектами животного мира</t>
  </si>
  <si>
    <t xml:space="preserve"> 1 07 04010 01 0000 110</t>
  </si>
  <si>
    <t>Сбор за пользование объектами животного мира (сумма платежа (перерасчеты, недоимка и задолженность по соответствующему платежу, в том числе по отмененному)</t>
  </si>
  <si>
    <t>1 07 04010 01 1000 110</t>
  </si>
  <si>
    <t>182 1 07 04010 01 1000 110</t>
  </si>
  <si>
    <t>ГОСУДАРСТВЕННАЯ ПОШЛИНА</t>
  </si>
  <si>
    <t xml:space="preserve"> 1 08 00000 00 0000 000</t>
  </si>
  <si>
    <t>Государственная пошлина по делам, рассматриваемым в судах общей юрисдикции, мировыми судьями</t>
  </si>
  <si>
    <t xml:space="preserve">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</si>
  <si>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</si>
  <si>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1 08 03010 01 0000 110</t>
  </si>
  <si>
    <t>Управление Министерства внутренних дел по Оренбургской области</t>
  </si>
  <si>
    <t>Государственная пошлина за государственную регистрацию, а также за совершение прочих юридически значимых действий</t>
  </si>
  <si>
    <t xml:space="preserve"> 1 08 07000 01 0000 110</t>
  </si>
  <si>
    <t>Управление Федеральной службы государственной регистрации, кадастра и картографии по Оренбургской области</t>
  </si>
  <si>
    <t>Межмуниципальное управление Министерства внутренних дел  Российской Федерации «Оренбургское»</t>
  </si>
  <si>
    <t>Государственная пошлина за выдачу разрешения на установку рекламной конструкции</t>
  </si>
  <si>
    <t xml:space="preserve"> 1 08 07150 01 0000 110</t>
  </si>
  <si>
    <t>1 08 07150 01 1000 110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</si>
  <si>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</si>
  <si>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1 08 07170 01 0000 110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</si>
  <si>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</si>
  <si>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1 08 07173 01 0000 110</t>
  </si>
  <si>
    <t>1 08 07173 01 1000 110</t>
  </si>
  <si>
    <t>Управление строительства и дорожного хозяйства администрации города Оренбурга</t>
  </si>
  <si>
    <t>Государственная пошлина за повторную выдачу свидетельства о постановке на учет в налоговом органе</t>
  </si>
  <si>
    <t>1 08 07310 01 0000 110</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</si>
  <si>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</si>
  <si>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1 08 07310 01 8000 110</t>
  </si>
  <si>
    <t>ДОХОДЫ ОТ ИСПОЛЬЗОВАНИЯ ИМУЩЕСТВА, НАХОДЯЩЕГОСЯ В ГОСУДАРСТВЕННОЙ И МУНИЦИПАЛЬНОЙ СОБСТВЕННОСТИ</t>
  </si>
  <si>
    <t xml:space="preserve">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</si>
  <si>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</si>
  <si>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</si>
  <si>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</si>
  <si>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1 11 01040 04 0000 120</t>
  </si>
  <si>
    <t>Комитет по управлению имуществом города Оренбурга</t>
  </si>
  <si>
    <t>006 1 11 01040 04 0000 120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</si>
  <si>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</si>
  <si>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</si>
  <si>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</si>
  <si>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</si>
  <si>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</si>
  <si>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1 11 05012 04 0000 120</t>
  </si>
  <si>
    <t>департамент градостроительства и земельных отношений администрации города Оренбурга</t>
  </si>
  <si>
    <t>041 1 11 05012 04 0000 120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</si>
  <si>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</si>
  <si>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</si>
  <si>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</si>
  <si>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1 11 05024 04 0000 120</t>
  </si>
  <si>
    <t>006 1 11 05024 04 0000 120</t>
  </si>
  <si>
    <t>041 1 11 05024 04 0000 120</t>
  </si>
  <si>
    <t xml:space="preserve"> 1 11 05030 00 0000 120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</si>
  <si>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</si>
  <si>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 xml:space="preserve"> 1 11 05034 04 0000 120</t>
  </si>
  <si>
    <t>Управление образования администрации города Оренбурга</t>
  </si>
  <si>
    <t>039 1 11 05034 04 0000 120</t>
  </si>
  <si>
    <t>Доходы от сдачи в аренду имущества, составляющего государственную (муниципальную) казну (за исключением земельных участков)</t>
  </si>
  <si>
    <t xml:space="preserve"> 1 11 05070 00 0000 120</t>
  </si>
  <si>
    <t>Доходы от сдачи в аренду имущества, составляющего казну городских округов (за исключением земельных участков)</t>
  </si>
  <si>
    <t xml:space="preserve"> 1 11 05074 04 0000 120</t>
  </si>
  <si>
    <t>006 1 11 05074 04 0000 120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</si>
  <si>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</si>
  <si>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1 11 05300 00 0000 120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</si>
  <si>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</si>
  <si>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1 11 05310 00 0000 120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</si>
  <si>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</si>
  <si>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1 11 05312 04 0000 120</t>
  </si>
  <si>
    <t>041 1 11 05312 04 0000 120</t>
  </si>
  <si>
    <t>Платежи от государственных и муниципальных унитарных предприятий</t>
  </si>
  <si>
    <t xml:space="preserve">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</si>
  <si>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</si>
  <si>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</si>
  <si>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</si>
  <si>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1 11 07014 04 0000 120</t>
  </si>
  <si>
    <t>006 1 11 07014 04 0000 120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</si>
  <si>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</si>
  <si>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</si>
  <si>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</si>
  <si>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1 11 09040 00 0000 120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</si>
  <si>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</si>
  <si>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1 11 09044 04 0000 120</t>
  </si>
  <si>
    <t>Администрация города Оренбурга</t>
  </si>
  <si>
    <t>Управление жилищно-коммунального хозяйства администрации города Оренбурга</t>
  </si>
  <si>
    <t>управление по размещению наружной рекламы и объектов наружной информации администрации города Оренбурга</t>
  </si>
  <si>
    <t>ПЛАТЕЖИ ПРИ ПОЛЬЗОВАНИИ ПРИРОДНЫМИ РЕСУРСАМИ</t>
  </si>
  <si>
    <t xml:space="preserve"> 1 12 00000 00 0000 000</t>
  </si>
  <si>
    <t>Плата за негативное воздействие на окружающую среду</t>
  </si>
  <si>
    <t xml:space="preserve"> 1 12 01000 01 0000 120</t>
  </si>
  <si>
    <t>Плата за выбросы загрязняющих веществ в атмосферный воздух стационарными объектами</t>
  </si>
  <si>
    <t xml:space="preserve"> 1 12 01010 01 0000 120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</si>
  <si>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</si>
  <si>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1 12 01010 01 6000 120</t>
  </si>
  <si>
    <t>048 1 12 01010 01 6000 120</t>
  </si>
  <si>
    <t>Плата за размещение отходов производства и потребления</t>
  </si>
  <si>
    <t xml:space="preserve"> 1 12 01040 01 0000 120</t>
  </si>
  <si>
    <t>Плата за размещение отходов производства</t>
  </si>
  <si>
    <t xml:space="preserve"> 1 12 01041 01 0000 120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</si>
  <si>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</si>
  <si>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1 12 01041 01 6000 120</t>
  </si>
  <si>
    <t>048 1 12 01041 01 6000 120</t>
  </si>
  <si>
    <t>Плата за размещение твердых коммунальных отходов</t>
  </si>
  <si>
    <t>1 12 01042 01 0000 120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</si>
  <si>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</si>
  <si>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1 12 01042 01 6000 120</t>
  </si>
  <si>
    <t>Плата за выбросы загрязняющих веществ, образующихся при сжигании на факельных установках и (или) рассеивании попутного нефтяного газа</t>
  </si>
  <si>
    <t xml:space="preserve"> 1 12 01070 01 0000 120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</si>
  <si>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</si>
  <si>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1 12 01070 01 6000 120</t>
  </si>
  <si>
    <t>ДОХОДЫ ОТ ОКАЗАНИЯ ПЛАТНЫХ УСЛУГ И КОМПЕНСАЦИИ ЗАТРАТ ГОСУДАРСТВА</t>
  </si>
  <si>
    <t xml:space="preserve"> 1 13 00000 00 0000 000</t>
  </si>
  <si>
    <t>Доходы от оказания платных услуг (работ)</t>
  </si>
  <si>
    <t xml:space="preserve"> 1 13 01000 00 0000 130</t>
  </si>
  <si>
    <t>Прочие доходы от оказания платных услуг (работ)</t>
  </si>
  <si>
    <t xml:space="preserve"> 1 13 01990 00 0000 130</t>
  </si>
  <si>
    <t>Прочие доходы от оказания платных услуг (работ) получателями средств бюджетов городских округов</t>
  </si>
  <si>
    <t xml:space="preserve"> 1 13 01994 04 0000 130</t>
  </si>
  <si>
    <t>041 1 13 01994 04 0000 130</t>
  </si>
  <si>
    <t>Доходы от компенсации затрат государства</t>
  </si>
  <si>
    <t xml:space="preserve"> 1 13 02000 00 0000 130</t>
  </si>
  <si>
    <t>Доходы, поступающие в порядке возмещения расходов, понесенных в связи с эксплуатацией имущества</t>
  </si>
  <si>
    <t xml:space="preserve"> 1 13 02060 00 0000 130</t>
  </si>
  <si>
    <t>Доходы, поступающие в порядке возмещения расходов, понесенных в связи с эксплуатацией имущества городских округов</t>
  </si>
  <si>
    <t xml:space="preserve"> 1 13 02064 04 0000 130</t>
  </si>
  <si>
    <t>039 1 13 02064 04 0000 130</t>
  </si>
  <si>
    <t>Прочие доходы от компенсации затрат государства</t>
  </si>
  <si>
    <t xml:space="preserve"> 1 13 02990 00 0000 130</t>
  </si>
  <si>
    <t>Прочие доходы от компенсации затрат бюджетов городских округов</t>
  </si>
  <si>
    <t xml:space="preserve"> 1 13 02994 04 0000 130</t>
  </si>
  <si>
    <t>Финансовое управление администрации города Оренбурга</t>
  </si>
  <si>
    <t>Администрация Северного округа города Оренбурга</t>
  </si>
  <si>
    <t>Администрация Южного округа города Оренбурга</t>
  </si>
  <si>
    <t>комитет по физической культуре и спорту администрации города Оренбурга</t>
  </si>
  <si>
    <t>управление по социальной политике администрации города Оренбурга</t>
  </si>
  <si>
    <t>ДОХОДЫ ОТ ПРОДАЖИ МАТЕРИАЛЬНЫХ И НЕМАТЕРИАЛЬНЫХ АКТИВОВ</t>
  </si>
  <si>
    <t xml:space="preserve">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</si>
  <si>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</si>
  <si>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1 14 02000 00 0000 000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</si>
  <si>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</si>
  <si>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1 14 02040 04 0000 410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</si>
  <si>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</si>
  <si>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1 14 02043 04 0000 410</t>
  </si>
  <si>
    <t>006 1 14 02043 04 0000 410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</si>
  <si>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</si>
  <si>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1 14 02040 04 0000 440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</si>
  <si>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</si>
  <si>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1 14 02042 04 0000 440</t>
  </si>
  <si>
    <t>008 1 14 02042 04 0000 440</t>
  </si>
  <si>
    <t>009 1 14 02042 04 0000 440</t>
  </si>
  <si>
    <t>039 1 14 02042 04 0000 440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</si>
  <si>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</si>
  <si>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1 14 02043 04 0000 440</t>
  </si>
  <si>
    <t>006 1 14 02043 04 0000 440</t>
  </si>
  <si>
    <t>Доходы от продажи земельных участков, находящихся в государственной и муниципальной собственности</t>
  </si>
  <si>
    <t xml:space="preserve"> 1 14 06000 00 0000 430</t>
  </si>
  <si>
    <t>Доходы от продажи земельных участков, государственная собственность на которые не разграничена</t>
  </si>
  <si>
    <t xml:space="preserve"> 1 14 06010 00 0000 430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</si>
  <si>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</si>
  <si>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1 14 06012 04 0000 430</t>
  </si>
  <si>
    <t>041 1 14 06012 04 0000 430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</si>
  <si>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</si>
  <si>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1 14 06020 00 0000 430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</si>
  <si>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</si>
  <si>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1 14 06024 04 0000 430</t>
  </si>
  <si>
    <t>006 1 14 06024 04 0000 430</t>
  </si>
  <si>
    <t>041 1 14 06024 04 0000 430</t>
  </si>
  <si>
    <t>ШТРАФЫ, САНКЦИИ, ВОЗМЕЩЕНИЕ УЩЕРБА</t>
  </si>
  <si>
    <t xml:space="preserve"> 1 16 00000 00 0000 000</t>
  </si>
  <si>
    <t>Административные штрафы, установленные Кодексом Российской Федерации об административных правонарушениях</t>
  </si>
  <si>
    <t xml:space="preserve"> 1 16 01000 01  0000 140</t>
  </si>
  <si>
    <t xml:space="preserve"> 1 16 01050 01 0000 140</t>
  </si>
  <si>
    <t xml:space="preserve"> 1 16 01053 01 0000 140</t>
  </si>
  <si>
    <t>1 16 01053 01 0027 140</t>
  </si>
  <si>
    <t>Комитет по обеспечению деятельности мировых судей Оренбургской области</t>
  </si>
  <si>
    <t>820 1 16 01053 01  0027 140</t>
  </si>
  <si>
    <t>1 16 01053 01 0059 140</t>
  </si>
  <si>
    <t>820 1 16 01053 01 0059 140</t>
  </si>
  <si>
    <t>1 16 01053 01 0351 140</t>
  </si>
  <si>
    <t>820 1 16 01053 01 0351 140</t>
  </si>
  <si>
    <t>1 16 01053 01 9000 140</t>
  </si>
  <si>
    <t>820 1 16 01053 01 9000 140</t>
  </si>
  <si>
    <t xml:space="preserve">
1 16 01060 01 0000 140
</t>
  </si>
  <si>
    <t>1 16 01063 01 0000 140</t>
  </si>
  <si>
    <t>1 16 01063 01 0008 140</t>
  </si>
  <si>
    <t>820 1 16 01063 01 0008 140</t>
  </si>
  <si>
    <t>1 16 01063 01 0009 140</t>
  </si>
  <si>
    <t xml:space="preserve"> Комитет по обеспечению деятельности мировых судей Оренбургской области</t>
  </si>
  <si>
    <t>820 1 16 01063 01 0009 140</t>
  </si>
  <si>
    <t>1 16 01063 01 0091 140</t>
  </si>
  <si>
    <t>820 1 16 01063 01 0091 140</t>
  </si>
  <si>
    <t>1 16 01063 01 0101 140</t>
  </si>
  <si>
    <t>820 1 16 01063 01 0101 140</t>
  </si>
  <si>
    <t>1 16 01063 01 9000 140</t>
  </si>
  <si>
    <t>820 1 16 01063 01 9000 140</t>
  </si>
  <si>
    <t>1 16 01070 01 0000 140</t>
  </si>
  <si>
    <t>1 16 01073 01 0000 140</t>
  </si>
  <si>
    <t>1 16 01073 01 0017 140</t>
  </si>
  <si>
    <t>820 1 16 01073 01 0017 140</t>
  </si>
  <si>
    <t>1 16 01073 01 0019 140</t>
  </si>
  <si>
    <t>820 1 16 01073 01 0019 140</t>
  </si>
  <si>
    <t>1 16 01073 01 0027 140</t>
  </si>
  <si>
    <t>820 1 16 01073 01 0027 140</t>
  </si>
  <si>
    <t>1 16 01073 01 9000 140</t>
  </si>
  <si>
    <t>820 1 16 01073 01 9000 140</t>
  </si>
  <si>
    <t>1 16 01080 01 0000 140</t>
  </si>
  <si>
    <t>1 16 01083 01 0000 140</t>
  </si>
  <si>
    <t>1 16 01083 01 0028 140</t>
  </si>
  <si>
    <t>820 1 16 01083 01 0028 140</t>
  </si>
  <si>
    <t>1 16 01083 01 0037 140</t>
  </si>
  <si>
    <t>820 1 16 01083 01 0037 140</t>
  </si>
  <si>
    <t>1 16 01083 01 0281 140</t>
  </si>
  <si>
    <t>820 1 16 01083 01 0281 140</t>
  </si>
  <si>
    <t>1 16 01110 01 0000 140</t>
  </si>
  <si>
    <t>1 16 01113 01 0000 140</t>
  </si>
  <si>
    <t>1 16 01113 01 9000 140</t>
  </si>
  <si>
    <t>820 1 16 01113 01 9000 140</t>
  </si>
  <si>
    <t>1 16 01130 01 0000 140</t>
  </si>
  <si>
    <t>1 16 01133 01 0000 140</t>
  </si>
  <si>
    <t>1 16 01133 01 9000 140</t>
  </si>
  <si>
    <t>820 1 16 01133 01 9000 140</t>
  </si>
  <si>
    <t>1 16 01140 01 0000 140</t>
  </si>
  <si>
    <t>1 16 01143 01 0000 140</t>
  </si>
  <si>
    <t>1 16 01143 01 0002 140</t>
  </si>
  <si>
    <t>820 1 16 01143 01 0002 140</t>
  </si>
  <si>
    <t>1 16 01143 01 0016 140</t>
  </si>
  <si>
    <t>820 1 16 01143 01 0016 140</t>
  </si>
  <si>
    <t>1 16 01143 01 0101 140</t>
  </si>
  <si>
    <t>820 1 16 01143 01 0101 140</t>
  </si>
  <si>
    <t>1 16 01143 01 0102 140</t>
  </si>
  <si>
    <t>820 1 16 01143 01 0102 140</t>
  </si>
  <si>
    <t>1 16 01143 01 0171 140</t>
  </si>
  <si>
    <t>820 1 16 01143 01 0171 140</t>
  </si>
  <si>
    <t xml:space="preserve"> 1 16 01143 01 9000 140</t>
  </si>
  <si>
    <t>820 1 16 01143 01 9000 140</t>
  </si>
  <si>
    <t>1 16 01150 01 0000 140</t>
  </si>
  <si>
    <t>1 16 01153 01 0000 140</t>
  </si>
  <si>
    <t>1 16 01153 01 0005 140</t>
  </si>
  <si>
    <t>820 1 16 01153 01 0005 140</t>
  </si>
  <si>
    <t>1 16 01153 01 0006 140</t>
  </si>
  <si>
    <t>820 1 16 01153 01 0006 140</t>
  </si>
  <si>
    <t>1 16 01153 01 0012 140</t>
  </si>
  <si>
    <t>820 1 16 01153 01 0012 140</t>
  </si>
  <si>
    <t>1 16 01153 01 9000 140</t>
  </si>
  <si>
    <t>820 1 16 01153 01 9000 140</t>
  </si>
  <si>
    <t>1 16 01154 01 0000 140</t>
  </si>
  <si>
    <t>Счетная палата города Оренбурга</t>
  </si>
  <si>
    <t>1 16 01170 01 0000 140</t>
  </si>
  <si>
    <t>1 16 01173 01 0000 140</t>
  </si>
  <si>
    <t>1 16 01173 01 0007 140</t>
  </si>
  <si>
    <t>820 1 16 01173 01 0007 140</t>
  </si>
  <si>
    <t>1 16 01173 01 0008 140</t>
  </si>
  <si>
    <t>820 1 16 01173 01 0008 140</t>
  </si>
  <si>
    <t>1 16 01173 01 9000 140</t>
  </si>
  <si>
    <t>820 1 16 01173 01 9000 140</t>
  </si>
  <si>
    <t>1 16 01180 01 0000 140</t>
  </si>
  <si>
    <t>1 16 01183 01 9000 140</t>
  </si>
  <si>
    <t>820 1 16 01183 01 9000 140</t>
  </si>
  <si>
    <t>1 16 01190 01 0000 140</t>
  </si>
  <si>
    <t>1 16 01193 01 0000 140</t>
  </si>
  <si>
    <t>1 16 01193 01 0005 140</t>
  </si>
  <si>
    <t>820 1 16 01193 01 0005 140</t>
  </si>
  <si>
    <t>1 16 01193 01 0007 140</t>
  </si>
  <si>
    <t>820 1 16 01193 01 0007 140</t>
  </si>
  <si>
    <t>1 16 01193 01 0009 140</t>
  </si>
  <si>
    <t>820 1 16 01193 01 0009 140</t>
  </si>
  <si>
    <t>1 16 01193 01 0012 140</t>
  </si>
  <si>
    <t>820 1 16 01193 01 0012 140</t>
  </si>
  <si>
    <t>1 16 01193 01 0013 140</t>
  </si>
  <si>
    <t>820 1 16 01193 01 0013 140</t>
  </si>
  <si>
    <t>1 16 01193 01 0020 140</t>
  </si>
  <si>
    <t>820 1 16 01193 01 0020 140</t>
  </si>
  <si>
    <t>1 16 01193 01 0029 140</t>
  </si>
  <si>
    <t>820 1 16 01193 01 0029 140</t>
  </si>
  <si>
    <t>1 16 01193 01 0030 140</t>
  </si>
  <si>
    <t>820 1 16 01193 01 0030 140</t>
  </si>
  <si>
    <t>1 16 01193 01 0401 140</t>
  </si>
  <si>
    <t>820 1 16 01193 01 0401 140</t>
  </si>
  <si>
    <t>1 16 01193 01 9000 140</t>
  </si>
  <si>
    <t>820 1 16 01193 01 9000 140</t>
  </si>
  <si>
    <t>1 16 01194 01 0000 140</t>
  </si>
  <si>
    <t>1 16 01200 01 0000 140</t>
  </si>
  <si>
    <t>1 16 01203 01 0000 140</t>
  </si>
  <si>
    <t>1 16 01203 01 0005 140</t>
  </si>
  <si>
    <t>820 1 16 01203 01 0005 140</t>
  </si>
  <si>
    <t>1 16 01203 01 0006 140</t>
  </si>
  <si>
    <t>820 1 16 01203 01 0006 140</t>
  </si>
  <si>
    <t>1 16 01203 01 0007 140</t>
  </si>
  <si>
    <t>820 1 16 01203 01 0007 140</t>
  </si>
  <si>
    <t>1 16 01203 01 0008 140</t>
  </si>
  <si>
    <t>820 1 16 01203 01 0008 140</t>
  </si>
  <si>
    <t>1 16 01203 01 0021 140</t>
  </si>
  <si>
    <t>820 1 16 01203 01 0021 140</t>
  </si>
  <si>
    <t>1 16 01203 01 9000 140</t>
  </si>
  <si>
    <t>820 1 16 01203 01 9000 140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</si>
  <si>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</si>
  <si>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</si>
  <si>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</si>
  <si>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</si>
  <si>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 xml:space="preserve"> 1 16 07010 04 0000 140</t>
  </si>
  <si>
    <t xml:space="preserve"> 001 1 16 07010 04 0000 140</t>
  </si>
  <si>
    <t xml:space="preserve"> 006 1 16 07010 04 0000 140</t>
  </si>
  <si>
    <t xml:space="preserve"> 008 1 16 07010 04 0000 140</t>
  </si>
  <si>
    <t xml:space="preserve"> 009 1 16 07010 04 0000 140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</si>
  <si>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</si>
  <si>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1 16 07090 00 0000 140</t>
  </si>
  <si>
    <t xml:space="preserve"> 1 16 07090 04 0000 140</t>
  </si>
  <si>
    <t>001 1 16 07090 04 0000 140</t>
  </si>
  <si>
    <t>006 1 16 07090 04 0000 140</t>
  </si>
  <si>
    <t>008 1 16 07090 04 0000 140</t>
  </si>
  <si>
    <t>112 1 16 07090 04 0000 140</t>
  </si>
  <si>
    <t>Платежи в целях возмещения причиненного ущерба (убытков)</t>
  </si>
  <si>
    <t>1 16 10000 00 0000 140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</si>
  <si>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</si>
  <si>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1 16 10030 04 0000 140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</si>
  <si>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</si>
  <si>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 xml:space="preserve"> 1 16 10031 04 0000 140</t>
  </si>
  <si>
    <t xml:space="preserve"> 001 1 16 10031 04 0000 140</t>
  </si>
  <si>
    <t xml:space="preserve"> 039 1 16 10031 04 0000 140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</si>
  <si>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</si>
  <si>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1 16 10032 04 0000 140</t>
  </si>
  <si>
    <t xml:space="preserve"> 008 1 16 10032 04 0000 140</t>
  </si>
  <si>
    <t>Администрация Южного округа</t>
  </si>
  <si>
    <t xml:space="preserve"> 009 1 16 10032 04 0000 140</t>
  </si>
  <si>
    <t>Платежи, уплачиваемые в целях возмещения вреда</t>
  </si>
  <si>
    <t>1 16 11000 01 0000 140</t>
  </si>
  <si>
    <t>Платежи, уплачиваемые в целях возмещения вреда, причиняемого автомобильным дорогам</t>
  </si>
  <si>
    <t>1 16 11060 01 0000 140</t>
  </si>
  <si>
    <t>1 16 11064 01 0000 140</t>
  </si>
  <si>
    <t>БЕЗВОЗМЕЗДНЫЕ ПОСТУПЛЕНИЯ</t>
  </si>
  <si>
    <t>БЕЗВОЗМЕЗДНЫЕ ПОСТУПЛЕНИЯ ОТ ДРУГИХ БЮДЖЕТОВ БЮДЖЕТНОЙ СИСТЕМЫ РОССИЙСКОЙ ФЕДЕРАЦИИ</t>
  </si>
  <si>
    <t xml:space="preserve"> 2 02 00000 00 0000 000</t>
  </si>
  <si>
    <t>Дотации бюджетам бюджетной системы Российской Федерации</t>
  </si>
  <si>
    <t>2 02 10000 00 0000 150</t>
  </si>
  <si>
    <t>Субсидии бюджетам бюджетной системы Российской Федерации (межбюджетные субсидии)</t>
  </si>
  <si>
    <t>2 02 20000 00 0000 150</t>
  </si>
  <si>
    <t>Субвенции бюджетам бюджетной системы Российской Федерации</t>
  </si>
  <si>
    <t>2 02 30000 00 0000 150</t>
  </si>
  <si>
    <t>Иные межбюджетные трансферты</t>
  </si>
  <si>
    <t>2 02 40000 00 0000 150</t>
  </si>
  <si>
    <t>БЕЗВОЗМЕЗДНЫЕ ПОСТУПЛЕНИЯ ОТ НЕГОСУДАРСТВЕННЫХ ОРГАНИЗАЦИЙ</t>
  </si>
  <si>
    <t xml:space="preserve"> 2 04 00000 00 0000 000</t>
  </si>
  <si>
    <t>Безвозмездные поступления от негосударственных организаций в бюджеты городских округов</t>
  </si>
  <si>
    <t xml:space="preserve"> 2 04 04000 04 0000 150</t>
  </si>
  <si>
    <t>Поступления от денежных пожертвований, предоставляемых негосударственными организациями получателям средств бюджетов городских округов</t>
  </si>
  <si>
    <t xml:space="preserve"> 2 04 04020 04 0000 150</t>
  </si>
  <si>
    <t xml:space="preserve"> 038 2 04 04020 04 0000 150</t>
  </si>
  <si>
    <t>Прочие безвозмездные поступления от негосударственных организаций в бюджеты городских округов</t>
  </si>
  <si>
    <t xml:space="preserve"> 2 04 04099 04 0000 150</t>
  </si>
  <si>
    <t xml:space="preserve"> 008 2 04 04099 04 0000 150</t>
  </si>
  <si>
    <t xml:space="preserve"> 009 2 04 04099 04 0000 150</t>
  </si>
  <si>
    <t>ПРОЧИЕ БЕЗВОЗМЕЗДНЫЕ ПОСТУПЛЕНИЯ</t>
  </si>
  <si>
    <t xml:space="preserve"> 2 07 00000 00 0000 000</t>
  </si>
  <si>
    <t>Прочие безвозмездные поступления в бюджеты городских округов</t>
  </si>
  <si>
    <t xml:space="preserve"> 2 07 04000 04 0000 150</t>
  </si>
  <si>
    <t>Поступления от денежных пожертвований, предоставляемых физическими лицами получателям средств бюджетов городских округов</t>
  </si>
  <si>
    <t xml:space="preserve"> 2 07 04020 04 0000 150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</si>
  <si>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</si>
  <si>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</si>
  <si>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</si>
  <si>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</si>
  <si>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</si>
  <si>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требований режима чрезвычайного положения)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</si>
  <si>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</si>
  <si>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</si>
  <si>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</si>
  <si>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</si>
  <si>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</si>
  <si>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требований к ведению образовательной деятельности и организации образовательного процесса)</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</si>
  <si>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</si>
  <si>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</si>
  <si>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</si>
  <si>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</si>
  <si>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порядка предоставления земельных или лесных участков либо водных объектов)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</si>
  <si>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</si>
  <si>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</si>
  <si>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</si>
  <si>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</si>
  <si>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</si>
  <si>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</si>
  <si>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</si>
  <si>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</si>
  <si>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</si>
  <si>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</si>
  <si>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</si>
  <si>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</si>
  <si>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</si>
  <si>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</si>
  <si>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организацию и проведение азартных игр)</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</si>
  <si>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</si>
  <si>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</si>
  <si>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</si>
  <si>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</si>
  <si>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</si>
  <si>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</si>
  <si>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</si>
  <si>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</si>
  <si>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</si>
  <si>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</si>
  <si>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</si>
  <si>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</si>
  <si>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</si>
  <si>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</si>
  <si>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</si>
  <si>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</si>
  <si>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 </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</si>
  <si>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</si>
  <si>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</si>
  <si>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</si>
  <si>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</si>
  <si>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</si>
  <si>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</si>
  <si>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</si>
  <si>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</si>
  <si>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трудового законодательства и иных нормативных правовых актов, содержащих нормы трудового права)</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</si>
  <si>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</si>
  <si>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</si>
  <si>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001 2 04 04099 04 0000 150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</si>
  <si>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</si>
  <si>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НАЛОГОВЫЕ ДОХОДЫ</t>
  </si>
  <si>
    <t>НЕНАЛОГОВЫЕ ДОХОДЫ</t>
  </si>
  <si>
    <t>ЗАДОЛЖЕННОСТЬ И ПЕРЕРАСЧЕТЫ ПО ОТМЕНЕННЫМ НАЛОГАМ, СБОРАМ И ИНЫМ ОБЯЗАТЕЛЬНЫМ ПЛАТЕЖАМ</t>
  </si>
  <si>
    <t>ВСЕГО ДОХОДОВ</t>
  </si>
  <si>
    <t>ПРОЧИЕ НЕНАЛОГОВЫЕ ДОХОДЫ</t>
  </si>
  <si>
    <t>Невыясненные поступления</t>
  </si>
  <si>
    <t>Невыясненные поступления, зачисляемые в бюджеты городских округов</t>
  </si>
  <si>
    <t>Сбор за пользование объектами водных биологических ресурсов (по внутренним водным объектам)</t>
  </si>
  <si>
    <t xml:space="preserve"> 1 07 04030 01 0000 110</t>
  </si>
  <si>
    <t>Сбор за пользование объектами водных биологических ресурсов (по внутренним водным объектам) (сумма платежа (перерасчеты, недоимка и задолженность по соответствующему платежу, в том числе по отмененному)</t>
  </si>
  <si>
    <t>1 07 04 030 01 1000 110</t>
  </si>
  <si>
    <t>182 1 07 04 030 01 1000 110</t>
  </si>
  <si>
    <t>112 1 11 05034 04 0000 120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</si>
  <si>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</si>
  <si>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1 11 05320 00 0000 120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</si>
  <si>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</si>
  <si>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1 11 05324 04 0000 120</t>
  </si>
  <si>
    <t>041 1 11 05324 04 0000 120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</si>
  <si>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</si>
  <si>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1 11 05326 00 0000 120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</si>
  <si>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</si>
  <si>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1 11 05326 04 0000 120</t>
  </si>
  <si>
    <t>817 1 11 05326 04 0000 120</t>
  </si>
  <si>
    <t>Министерство природных ресурсов, экологии и имущественных отношений  Оренбургской области</t>
  </si>
  <si>
    <t>1 12 01030 01 6000 120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</si>
  <si>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</si>
  <si>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 xml:space="preserve">Плата за сбросы загрязняющих веществ в водные объекты </t>
  </si>
  <si>
    <t>1 12 01030 01 0000 120</t>
  </si>
  <si>
    <t>Управление по организации дорожного движения администрации города Оренбурга</t>
  </si>
  <si>
    <t>Управление молодежной политики администрации города Оренбурга</t>
  </si>
  <si>
    <t>Управление по культуре и искусству администрации города Оренбурга</t>
  </si>
  <si>
    <t>048 1 12 01030 01 6000 120</t>
  </si>
  <si>
    <t>Аппарат Губернатора и Правительства Оренбургской области</t>
  </si>
  <si>
    <t>1 16 01053 01 0035 140</t>
  </si>
  <si>
    <t>811 1 16 01053 01 0035 140</t>
  </si>
  <si>
    <t>811 1 16 01073 01 0027 140</t>
  </si>
  <si>
    <t xml:space="preserve">1 16 01153 01 0003 140
</t>
  </si>
  <si>
    <t>820 1 16 01153 01 0003 140</t>
  </si>
  <si>
    <t>871 1 16 01193 01 0020 140</t>
  </si>
  <si>
    <t>811 1 16 01193 01 0005 140</t>
  </si>
  <si>
    <t>811 1 16 01203 01 0006 140</t>
  </si>
  <si>
    <t>820 1 16 01203 01 0013 140</t>
  </si>
  <si>
    <t>1 16 01203 01 0013 140</t>
  </si>
  <si>
    <t>811 1 16 01203 01 0021 140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</si>
  <si>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требований пожарной безопасности)</t>
  </si>
  <si>
    <t>1 16 01203 01 0004 140</t>
  </si>
  <si>
    <t>811 1 16 01203 01 0004 140</t>
  </si>
  <si>
    <t>Административные штрафы, установленные законами субъектов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</si>
  <si>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</si>
  <si>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</si>
  <si>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1 16 02020 02 0000 140</t>
  </si>
  <si>
    <t>811 1 16 02020 02 0000 140</t>
  </si>
  <si>
    <t>007 1 16 07090 04 0000 140</t>
  </si>
  <si>
    <t>041 1 16 07090 04 0000 140</t>
  </si>
  <si>
    <t>111 1 16 07090 04 0000 140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</si>
  <si>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</si>
  <si>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1 16 10120 00 0000 140</t>
  </si>
  <si>
    <t>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</si>
  <si>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</si>
  <si>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005 1 16 10123 01 0041 140</t>
  </si>
  <si>
    <t>008 1 16 10123 01 0041 140</t>
  </si>
  <si>
    <t>009 1 16 10123 01 0041 140</t>
  </si>
  <si>
    <t>048 1 16 10123 01 0041 140</t>
  </si>
  <si>
    <t>076 1 16 10123 01 0041 140</t>
  </si>
  <si>
    <t>081 1 16 10123 01 0041 140</t>
  </si>
  <si>
    <t>Управление Федеральной службы по ветеринарному и фитосанитарному надзору по Оренбургской области</t>
  </si>
  <si>
    <t>096 1 16 10123 01 0041 140</t>
  </si>
  <si>
    <t>Управление Федеральной службы по надзору в сфере связи, информационных технологий и массовых коммуникаций по Оренбургской области</t>
  </si>
  <si>
    <t>106 1 16 10123 01 0041 140</t>
  </si>
  <si>
    <t>141 1 16 10123 01 0041 140</t>
  </si>
  <si>
    <t>Управление Федеральной службы по надзору в сфере защиты прав потребителей и благополучия человека по Оренбургской области</t>
  </si>
  <si>
    <t>161 1 16 10123 01 0041 140</t>
  </si>
  <si>
    <t>Управление Федеральной антимонопольной службы по Оренбургской области</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</si>
  <si>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Оренбургской области</t>
  </si>
  <si>
    <t>177 1 16 10123 01 0041 140</t>
  </si>
  <si>
    <t>Управление Федеральной службы войск национальной гвардии Российской Федерации по Оренбургской области</t>
  </si>
  <si>
    <t>180 1 16 10123 01 0041 140</t>
  </si>
  <si>
    <t>182 1 16 10123 01 0041 140</t>
  </si>
  <si>
    <t>188 1 16 10123 01 0041 140</t>
  </si>
  <si>
    <t>318 1 16 10123 01 0041 140</t>
  </si>
  <si>
    <t>Управление Министерства юстиции российской Федерации по Оренбургской области</t>
  </si>
  <si>
    <t>321 1 16 10123 01 0041 140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</si>
  <si>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</si>
  <si>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1 16 10123 01 0041 140</t>
  </si>
  <si>
    <t>322 1 16 10123 01 0041 140</t>
  </si>
  <si>
    <t>Управление Федеральной службы судебных приставов по Оренбургской области</t>
  </si>
  <si>
    <t>Западно-Уральское управление Федеральной службы по экологическому, технологическому и атомному надзору</t>
  </si>
  <si>
    <t>498 1 16 10123 01 0041 140</t>
  </si>
  <si>
    <t>Министерство природных ресурсов, экологии и имущественных отношений Оренбургской области</t>
  </si>
  <si>
    <t>Инспекция государственного строительного надзора Оренбургской области</t>
  </si>
  <si>
    <t>Министерство сельского хозяйства, торговли, пищевой и перерабатывающей промышленности Оренбургской области</t>
  </si>
  <si>
    <t>Государственная жилищная инспекция по Оренбургской области</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</si>
  <si>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</si>
  <si>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1 16 10129 01 0000 140</t>
  </si>
  <si>
    <t>182 1 16 10129 01 0000 140</t>
  </si>
  <si>
    <t>1 16 11050 01 0000 140</t>
  </si>
  <si>
    <t>048 1 16 11050 01 0000 140</t>
  </si>
  <si>
    <t>817 1 16 11050 01 0000 140</t>
  </si>
  <si>
    <t>811 1 16 01063 01 9000 140</t>
  </si>
  <si>
    <t>811 1 16 01203 01 9000 140</t>
  </si>
  <si>
    <t>Платежи в целях возмещения убытков, причиненных уклонением от заключения муниципального контракта</t>
  </si>
  <si>
    <t>1 16 10060 00 0000 140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</si>
  <si>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</si>
  <si>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1 16 10062 04 0000 140</t>
  </si>
  <si>
    <t>111 1 16 10062 04 0000 140</t>
  </si>
  <si>
    <t>006 1 16 10123 01 0041 140</t>
  </si>
  <si>
    <t>1 16 01063 01 0004 140</t>
  </si>
  <si>
    <t>811 1 16 01063 01 0004 140</t>
  </si>
  <si>
    <t>817 1 16 10123 01 0041 140</t>
  </si>
  <si>
    <t>842 1 16 10123 01 0041 140</t>
  </si>
  <si>
    <t>854 1 16 10123 01 0041 140</t>
  </si>
  <si>
    <t>160 1 16 10123 01 0041 140</t>
  </si>
  <si>
    <t>Межрегиональное управление Федеральной службы по регулированию алкогольного рынка по Приволжскому федеральному округу</t>
  </si>
  <si>
    <t>811 1 16 01073 01 0017 140</t>
  </si>
  <si>
    <t>811 1 16 01113 01 9000 140</t>
  </si>
  <si>
    <t>811 1 16 01193 01 9000 140</t>
  </si>
  <si>
    <t>Оренбургский линейный отдел Министерства внутренних дел Российской Федерации на транспорте</t>
  </si>
  <si>
    <t>1 13 01070 00 0000 130</t>
  </si>
  <si>
    <t>1 13 01074 04 0000 130</t>
  </si>
  <si>
    <t>Доходы от оказания информационных услуг органами местного самоуправления городских округов, казенными учреждениями городских округов</t>
  </si>
  <si>
    <t>Доходы от оказания информационных услуг</t>
  </si>
  <si>
    <t>041 1 13 01074 04 0000 130</t>
  </si>
  <si>
    <t>Южно-Уральский территориальный отдел Управления Федеральной службы по надзору в сфере защиты прав потребителей и благополучия человека по железнодорожному транспорту</t>
  </si>
  <si>
    <t xml:space="preserve"> 2 07 04050 04 0000 150</t>
  </si>
  <si>
    <t>040 1 14 02042 04 0000 440</t>
  </si>
  <si>
    <t xml:space="preserve"> 008 1 16 10031 04 0000 140</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</si>
  <si>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</si>
  <si>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 (сумма платежа (перерасчеты, недоимка и задолженность по соответствующему платежу, в том числе по отмененному)</t>
  </si>
  <si>
    <t>Министерство образования Оренбургской области</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</si>
  <si>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</si>
  <si>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</si>
  <si>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</si>
  <si>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1 16 01333 01 0000 140</t>
  </si>
  <si>
    <t>820 1 16 01333 01 0000 140</t>
  </si>
  <si>
    <t>842 1 16 01333 01 0000 140</t>
  </si>
  <si>
    <t>813 1 16 01153 01 9000 140</t>
  </si>
  <si>
    <t>Управление записи актов гражданского состояния администрации города Оренбурга</t>
  </si>
  <si>
    <t>1 16 01074 01 0000 140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</si>
  <si>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</si>
  <si>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</si>
  <si>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 (штрафы за использование земельных участков не по целевому назначению, невыполнение обязанностей по приведению земель в состояние, пригодное для использования по целевому назначению)</t>
  </si>
  <si>
    <t>1 16 01084 01 0000 140</t>
  </si>
  <si>
    <t>1 16 01084 01 0008 140</t>
  </si>
  <si>
    <t>041 1 16 01084 01 0008 140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</si>
  <si>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</si>
  <si>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</si>
  <si>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</si>
  <si>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1 16 01103 01 0000 140</t>
  </si>
  <si>
    <t>1 16 01103 01 9000 140</t>
  </si>
  <si>
    <t>820 1 16 01103 01 9000 140</t>
  </si>
  <si>
    <t>1 16 01143 01 0111 140</t>
  </si>
  <si>
    <t>820 1 16 01143 01 0111 140</t>
  </si>
  <si>
    <t>Счетная палата Оренбургской области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</si>
  <si>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вознаграждение от имени юридического лица)</t>
  </si>
  <si>
    <t>1 16 01193 01 0028 140</t>
  </si>
  <si>
    <t>820 1 16 01193 01 0028 140</t>
  </si>
  <si>
    <t xml:space="preserve"> 007 1 16 07010 04 0000 140</t>
  </si>
  <si>
    <t>1 17 05000 00 0000 180</t>
  </si>
  <si>
    <t>1 17 00000 00 0000 000</t>
  </si>
  <si>
    <t>1 17 01000 00 0000 180</t>
  </si>
  <si>
    <t>1 17 01040 04 0000 180</t>
  </si>
  <si>
    <t>006 1 17 01040 04 0000 180</t>
  </si>
  <si>
    <t>001 1 17 01040 04 0000 180</t>
  </si>
  <si>
    <t>007 1 17 01040 04 0000 180</t>
  </si>
  <si>
    <t>009 1 17 01040 04 0000 180</t>
  </si>
  <si>
    <t>038 1 17 01040 04 0000 180</t>
  </si>
  <si>
    <t>041 1 17 01040 04 0000 180</t>
  </si>
  <si>
    <t>062 1 17 01040 04 0000 180</t>
  </si>
  <si>
    <t>111 1 17 01040 04 0000 180</t>
  </si>
  <si>
    <t>112 1 17 01040 04 0000 180</t>
  </si>
  <si>
    <t>Прочие неналоговые доходы</t>
  </si>
  <si>
    <t>1 17 05040 04 0000 180</t>
  </si>
  <si>
    <t>111 1 17 05040 04 0000 180</t>
  </si>
  <si>
    <t>Прочие неналоговые доходы бюджетов городских округов</t>
  </si>
  <si>
    <t>Прочие доходы от компенсации затрат бюджетов городских округов (доходы от компенсации затрат, связанных с демонтажем рекламной конструкции)</t>
  </si>
  <si>
    <t xml:space="preserve"> 1 13 02994 04 0010 130</t>
  </si>
  <si>
    <t>Прочие доходы от компенсации затрат бюджетов городских округов (доходы от компенсации затрат, связанных с демонтажем нестационарного торгового объекта)</t>
  </si>
  <si>
    <t xml:space="preserve"> 1 13 02994 04 0020 130</t>
  </si>
  <si>
    <t>Прочие доходы от компенсации затрат бюджетов городских округов (доходы от компенсации затрат (расходов) по оплате коммунальных услуг, а также услуг по эксплуатации и хозяйственному обслуживанию здания (помещения)</t>
  </si>
  <si>
    <t xml:space="preserve"> 1 13 02994 04 0030 130</t>
  </si>
  <si>
    <t>Прочие доходы от компенсации затрат бюджетов городских округов (доходы бюджета от возврата дебиторской задолженности прошлых лет по средствам федерального бюджета)</t>
  </si>
  <si>
    <t xml:space="preserve"> 1 13 02994 04 0040 130</t>
  </si>
  <si>
    <t>Прочие доходы от компенсации затрат бюджетов городских округов (доходы бюджета от возврата дебиторской задолженности прошлых лет по средствам бюджета субъекта)</t>
  </si>
  <si>
    <t xml:space="preserve"> 1 13 02994 04 0050 130</t>
  </si>
  <si>
    <t xml:space="preserve"> 1 13 02994 04 0060 130</t>
  </si>
  <si>
    <t>Прочие доходы от компенсации затрат бюджетов городских округов (возврат средств бюджета в случае проведения претензионно-исковой работы)</t>
  </si>
  <si>
    <t xml:space="preserve"> 1 13 02994 04 0070 130</t>
  </si>
  <si>
    <t>Прочие доходы от компенсации затрат бюджетов городских округов (возврат бюджетными и автономными учреждениями остатка субсидии на муниципальное задание)</t>
  </si>
  <si>
    <t xml:space="preserve"> 1 13 02994 04 0080 130</t>
  </si>
  <si>
    <t>Прочие доходы от компенсации затрат бюджетов городских округов (иные доходы от компенсации затрат)</t>
  </si>
  <si>
    <t xml:space="preserve"> 1 13 02994 04 0090 130</t>
  </si>
  <si>
    <t>Прочие доходы от компенсации затрат бюджетов городских округов (возврат средств бюджета при их неправомерном использовании выявленные органами финансового контроля)</t>
  </si>
  <si>
    <t xml:space="preserve"> 1 13 02994 04 0100 130</t>
  </si>
  <si>
    <t>1 11 09044 04 0010 120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</si>
  <si>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поступившая в рамках договора найма жилого помещения жилищного фонда коммерческого использования)</t>
  </si>
  <si>
    <t>1 11 09044 04 0020 120</t>
  </si>
  <si>
    <t>112 1 11 09044 04 0010 120</t>
  </si>
  <si>
    <t>112 1 11 09044 04 0020 120</t>
  </si>
  <si>
    <t xml:space="preserve">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поступившая в рамках договора найма специализированного жилищного фонда) </t>
  </si>
  <si>
    <t>1 11 09044 04 0030 120</t>
  </si>
  <si>
    <t>112 1 11 09044 04 0030 120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</si>
  <si>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поступившая в рамках реализации концессионного соглашения)</t>
  </si>
  <si>
    <t>1 11 09044 04 0040 120</t>
  </si>
  <si>
    <t>006 1 11 09044 04 0040 120</t>
  </si>
  <si>
    <t>1 11 09044 04 0050 120</t>
  </si>
  <si>
    <t>008 1 13 02994 04 0030 130</t>
  </si>
  <si>
    <t>009 1 13 02994 04 0030 130</t>
  </si>
  <si>
    <t>038 1 13 02994 04 0090 130</t>
  </si>
  <si>
    <t>871 1 16 01053 01 9000 140</t>
  </si>
  <si>
    <t>управление образования администрации города Оренбурга</t>
  </si>
  <si>
    <t>040 1 13 02994 04 0090 130</t>
  </si>
  <si>
    <t>062 1 13 02994 04 0090 130</t>
  </si>
  <si>
    <t>039 1 13 02994 04 0090 130</t>
  </si>
  <si>
    <t>финансовое управление администрации города Оренбурга</t>
  </si>
  <si>
    <t>007 1 13 02994 04 0090 130</t>
  </si>
  <si>
    <t>112 1 13 02994 04 0090 130</t>
  </si>
  <si>
    <t>112 1 16 10123 01 0041 140</t>
  </si>
  <si>
    <t>001 1 13 02994 04 0030 130</t>
  </si>
  <si>
    <t>1 16 07090 04 0010 140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</si>
  <si>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(за несвоевременное внесение платы в рамках договора за предоставление права на установку и эксплуатацию рекламных конструкций)</t>
  </si>
  <si>
    <t>1 16 07090 04 0020 140</t>
  </si>
  <si>
    <t>1 16 07090 04 0030 140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</si>
  <si>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(иные изъятия в случае проведения претензионной работы по результатам мероприятий органа финансового контроля) </t>
  </si>
  <si>
    <t>1 16 07090 04 0040 140</t>
  </si>
  <si>
    <t>1 16 07090 04 0090 140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</si>
  <si>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(иные штрафы)</t>
  </si>
  <si>
    <t>Администрация Северного округа</t>
  </si>
  <si>
    <t>008 1 16 07090 04 0090 140</t>
  </si>
  <si>
    <t>006 1 16 07090 04 0090 140</t>
  </si>
  <si>
    <t>039 1 16 07090 04 0090 140</t>
  </si>
  <si>
    <t>112 1 16 07090 04 0090 140</t>
  </si>
  <si>
    <t>001 1 16 07090 04 0030 140</t>
  </si>
  <si>
    <t>департамент градостроительства и земельных отношений</t>
  </si>
  <si>
    <t>041 1 13 02994 04 0090 130</t>
  </si>
  <si>
    <t>041 1 16 07090 04 0090 140</t>
  </si>
  <si>
    <t>1 11 09080 04 0010 120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</si>
  <si>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поступившая в рамках договора за предоставление права на установку и эксплуатацию рекламных конструкций)</t>
  </si>
  <si>
    <t>1 11 09080 04 0020 120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</si>
  <si>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поступившая в рамках договора за предоставление права на размещение и эксплуатацию нестационарного торгового объекта)</t>
  </si>
  <si>
    <t>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</si>
  <si>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</si>
  <si>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</si>
  <si>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1 11 09080 04 0000 120</t>
  </si>
  <si>
    <t>811 1 16 01053 01  0000 140</t>
  </si>
  <si>
    <t>008 1 13 02994 04 0090 130</t>
  </si>
  <si>
    <t>009 1 13 02994 04 0090 130</t>
  </si>
  <si>
    <t>007 1 13 02994 04 0070 130</t>
  </si>
  <si>
    <t>001 1 13 02994 04 0090 130</t>
  </si>
  <si>
    <t>001 1 16 07090 04 0090 140</t>
  </si>
  <si>
    <t>006 1 13 02994 04 0090 130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</si>
  <si>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</si>
  <si>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811 1 16 02010 02 0000 140</t>
  </si>
  <si>
    <t>115 1 13 02994 04 0010 130</t>
  </si>
  <si>
    <t xml:space="preserve"> 041 1 16 07010 04 0000 140</t>
  </si>
  <si>
    <t>006 1 16 07090 04 0030 140</t>
  </si>
  <si>
    <t>041 1 16 07090 04 0030 140</t>
  </si>
  <si>
    <t xml:space="preserve"> 1 01 02080 01 0000 110</t>
  </si>
  <si>
    <t>1 01 02080 01 1000 110</t>
  </si>
  <si>
    <t>182 1 01 02080 01 1000 110</t>
  </si>
  <si>
    <t>041 1 16 01074 01 0001 140</t>
  </si>
  <si>
    <t>1 16 01074 01 0001 140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</si>
  <si>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 (штрафы за самовольное занятие земельного участка)</t>
  </si>
  <si>
    <t xml:space="preserve"> 112 2 04 04099 04 0000 150</t>
  </si>
  <si>
    <t>006 1 13 02994 04 0060 130</t>
  </si>
  <si>
    <t>1 16 01154 01 9002 140</t>
  </si>
  <si>
    <t>005 1 16 01154 01 9002 140</t>
  </si>
  <si>
    <t>005 1 16 01154 01 9000 140</t>
  </si>
  <si>
    <t>1 16 01154 01 9000 140</t>
  </si>
  <si>
    <t>1 17 15000 00 0000 150</t>
  </si>
  <si>
    <t>Инициативные платежи</t>
  </si>
  <si>
    <t>Инициативные платежи, зачисляемые в бюджеты городских округов</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</si>
  <si>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</si>
  <si>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1 08 03010 01 1050 110</t>
  </si>
  <si>
    <t>1 17 15020 04 0000 150</t>
  </si>
  <si>
    <t>111 1 16 10123 01 0041 140</t>
  </si>
  <si>
    <t>1 01 00000 00 0000 000</t>
  </si>
  <si>
    <t xml:space="preserve"> 2 00 00000 00 0000 000</t>
  </si>
  <si>
    <t>1 16 02010 02 0000 140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</si>
  <si>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</si>
  <si>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</si>
  <si>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нарушение санитарно-эпидемиологических требований к эксплуатации жилых помещений и общественных помещений, зданий, сооружений и транспорта)</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</si>
  <si>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</si>
  <si>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срока постановки на учет в налоговом органе)</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</si>
  <si>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</si>
  <si>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</si>
  <si>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</si>
  <si>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</si>
  <si>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</si>
  <si>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</si>
  <si>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Федерации),выявленные должностными лицами органов муниципального контроля (иные штрафы)</t>
  </si>
  <si>
    <t>182 1 08 03010 01 1050 110</t>
  </si>
  <si>
    <t>Южно-Уральское межрегиональное управление Федеральной службы
по надзору в сфере природопользования</t>
  </si>
  <si>
    <t>182 1 01 02030 01 1000 110</t>
  </si>
  <si>
    <t>048 1 12 01042 01 6000 120</t>
  </si>
  <si>
    <t>048 1 12 01070 01 6000 120</t>
  </si>
  <si>
    <t>112 1 13 02994 04 0060 130</t>
  </si>
  <si>
    <t>112 1 13 02994 04 0030 130</t>
  </si>
  <si>
    <t>112 1 13 02064 04 0000 130</t>
  </si>
  <si>
    <t>037 1 13 02994 04 0090 130</t>
  </si>
  <si>
    <t>1 16 01157 01 0000 140</t>
  </si>
  <si>
    <t>005 1 16 01157 01 0000 140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</si>
  <si>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</si>
  <si>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009 1 16 07090 04 0000 140</t>
  </si>
  <si>
    <t>813 1 16 01193 01 0007 140</t>
  </si>
  <si>
    <t>039 1 13 02994 04 0050 130</t>
  </si>
  <si>
    <t xml:space="preserve"> 039 1 16 07010 04 0000 140</t>
  </si>
  <si>
    <t xml:space="preserve"> 112 1 16 07010 04 0000 140</t>
  </si>
  <si>
    <t>112 1 16 07090 04 0030 140</t>
  </si>
  <si>
    <t>871 1 16 01193 01 0005 140</t>
  </si>
  <si>
    <t>008 1 17 01040 04 0000 180</t>
  </si>
  <si>
    <t>111 1 11 05312 04 0000 120</t>
  </si>
  <si>
    <t>111 1 13 02994 04 0100 130</t>
  </si>
  <si>
    <t>1 16 10061 04 0000 140</t>
  </si>
  <si>
    <t>001 1 16 10061 04 0000 140</t>
  </si>
  <si>
    <t>008 1 13 02994 04 0060 130</t>
  </si>
  <si>
    <t>811 1 16 01053 01 9000 140</t>
  </si>
  <si>
    <t>1 16 01063 01 0023 140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</si>
  <si>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</si>
  <si>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811 1 16 01063 01 0101 140</t>
  </si>
  <si>
    <t>811 1 16 01193 01 0009 140</t>
  </si>
  <si>
    <t>811 1 16 01193 01 0401 140</t>
  </si>
  <si>
    <t>1 16 01203 01 0012 140</t>
  </si>
  <si>
    <t>811 1 16 01203 01 0012 140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</si>
  <si>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пересылку оружия, нарушение правил перевозки, транспортирования или использования оружия и патронов к нему)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</si>
  <si>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государственных нормативных требований охраны труда, содержащихся в федеральных законах и иных нормативных правовых актах Российской Федерации)</t>
  </si>
  <si>
    <t>820 1 16 01063 01 0004 140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</si>
  <si>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</si>
  <si>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1 16 01093 01 9000 140</t>
  </si>
  <si>
    <t>820 1 16 01093 01 9000 140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</si>
  <si>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</si>
  <si>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1 16 01093 01 0000 140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</si>
  <si>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</si>
  <si>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1 16 01090 01 0000 140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</si>
  <si>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</si>
  <si>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</si>
  <si>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</si>
  <si>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1 16 01163 01 0000 140</t>
  </si>
  <si>
    <t>820 1 16 01163 01 0000 140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</si>
  <si>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несоблюдение порядка государственной регистрации прав на недвижимое имущество или сделок с ним)</t>
  </si>
  <si>
    <t>1 16 01193 01 0021 140</t>
  </si>
  <si>
    <t>820 1 16 01193 01 0021 140</t>
  </si>
  <si>
    <t>038 1 16 07090 04 0090 140</t>
  </si>
  <si>
    <t>111 1 16 07090 04 0030 140</t>
  </si>
  <si>
    <t>039 1 13 02994 04 0060 130</t>
  </si>
  <si>
    <t>062 1 13 02994 04 0100 130</t>
  </si>
  <si>
    <t>008 1 13 02994 04 0100 130</t>
  </si>
  <si>
    <t>039 1 13 02994 04 0100 130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</si>
  <si>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</si>
  <si>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 xml:space="preserve"> 1 16 10100 04 0000 140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</si>
  <si>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</si>
  <si>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1 16 10100 00 0000 140</t>
  </si>
  <si>
    <t>006 1 17 05040 04 0000 180</t>
  </si>
  <si>
    <t>871 1 16 01193 01 0030 140</t>
  </si>
  <si>
    <t>007 1 16 10100 04 0000 140</t>
  </si>
  <si>
    <t>Южно-Уральское межрегиональное управление Федеральной службы по надзору в сфере природопользования</t>
  </si>
  <si>
    <t>112 1 14 02042 04 0000 440</t>
  </si>
  <si>
    <t>009 1 16 07090 04 0030 140</t>
  </si>
  <si>
    <t>832 1 16 10123 01 0041 140</t>
  </si>
  <si>
    <t>001 1 17 05040 04 0000 180</t>
  </si>
  <si>
    <t>БЕЗВОЗМЕЗДНЫЕ ПОСТУПЛЕНИЯ ОТ ГОСУДАРСТВЕННЫХ (МУНИЦИПАЛЬНЫХ) ОРГАНИЗАЦИЙ</t>
  </si>
  <si>
    <t>2 03 04000 04 0000 150</t>
  </si>
  <si>
    <t>Безвозмездные поступления от государственных (муниципальных) организаций в бюджеты городских округов</t>
  </si>
  <si>
    <t>2 03 00000 00 0000 000</t>
  </si>
  <si>
    <t>Прочие безвозмездные поступления от государственных (муниципальных) организаций в бюджеты городских округов</t>
  </si>
  <si>
    <t>2 03 04099 04 0000 150</t>
  </si>
  <si>
    <t>062 2 03 04099 04 0000 150</t>
  </si>
  <si>
    <t>Управление культуры и искусства администрации города Оренбурга</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</si>
  <si>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</si>
  <si>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1 16 01143 01 0401 140</t>
  </si>
  <si>
    <t>820 1 16 01143 01 0401 140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</si>
  <si>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в области технического осмотра транспортных средств)</t>
  </si>
  <si>
    <t>817 1 16 01193 01 0000 140</t>
  </si>
  <si>
    <t>112 1 16 10100 04 0000 140</t>
  </si>
  <si>
    <t>001 1 13 02064 04 0000 130</t>
  </si>
  <si>
    <t>008 1 13 02064 04 0000 130</t>
  </si>
  <si>
    <t>009 1 13 02064 04 0000 130</t>
  </si>
  <si>
    <t>Дотации на выравнивание бюджетной обеспеченности</t>
  </si>
  <si>
    <t>2 02 15001 00 0000 150</t>
  </si>
  <si>
    <t>Дотации бюджетам городских округов на выравнивание бюджетной обеспеченности из бюджета субъекта Российской Федерации</t>
  </si>
  <si>
    <t>2 02 15001 04 0000 150</t>
  </si>
  <si>
    <t>дотации бюджетам городских округов и муниципальных районов на выравнивание бюджетной обеспеченности из регионального фонда финансовой поддержки городских округов</t>
  </si>
  <si>
    <t>007 2 02 15001 04 0000 150</t>
  </si>
  <si>
    <t xml:space="preserve">финансирование социально значимых мероприятий  (депутатские) </t>
  </si>
  <si>
    <t>на обеспечение показателей по оплате труда работников муниципальных учреждений культуры и педагогических работников в соответствии с Указами Президента РФ</t>
  </si>
  <si>
    <t>для обеспечения минимального размера оплаты труда работников бюджетной сферы и повышения оплаты труда отдельных категорий работников муниципальных учреждений</t>
  </si>
  <si>
    <t>дотации на выравнивание бюджетной обеспеченности из регионального фонда финансовой поддержки на социально-значимые мероприятия (обл.депутаты)</t>
  </si>
  <si>
    <t>Дотации бюджетам на поддержку мер по обеспечению сбалансированности бюджетов</t>
  </si>
  <si>
    <t>2 02 15002 00 0000 150</t>
  </si>
  <si>
    <t>Дотации бюджетам городских округов на поддержку мер по обеспечению сбалансированности бюджетов</t>
  </si>
  <si>
    <t>2 02 15002 04 0000 150</t>
  </si>
  <si>
    <t>дотации из областного Фонда финансовой поддержки поселений на компенсацию затрат городу Оренбургу в связи с осуществлением им функций административного центра</t>
  </si>
  <si>
    <t>007 2 02 15002 04 0000 150</t>
  </si>
  <si>
    <t>Субсидии бюджетам на софинансирование капитальных вложений в объекты муниципальной собственности</t>
  </si>
  <si>
    <t>2 02 20077 00 0000 150</t>
  </si>
  <si>
    <t>Субсидии бюджетам городских округов на софинансирование капитальных вложений в объекты муниципальной собственности</t>
  </si>
  <si>
    <t>2 02 20077 04 0000 150</t>
  </si>
  <si>
    <t>111 2 02 20077 04 0000 150</t>
  </si>
  <si>
    <t>006 2 02 20077 04 0000 150</t>
  </si>
  <si>
    <t>субсидии бюджетам муниципальных образований на софинансирование капитальных вложений в объекты муниципальной собственности на создание новых мест в общеобразовательных организациях в связи  с ростом числа обучающихся,вызванных демографическим фактором</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</si>
  <si>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</si>
  <si>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2 02 20216 00 0000 150</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</si>
  <si>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</si>
  <si>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 xml:space="preserve"> 2 02 20216 04 0000 150</t>
  </si>
  <si>
    <t>2 02 20299 00 0000 150</t>
  </si>
  <si>
    <t>2 02 20299 04 0000 150</t>
  </si>
  <si>
    <t>112 2 02 20299 04 0000 150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</si>
  <si>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</si>
  <si>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2 02 20302 00 0000 150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</si>
  <si>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</si>
  <si>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2 02 20302 04 0000 150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</si>
  <si>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</si>
  <si>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2 02 25021 00 0000 150</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</si>
  <si>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t>
  </si>
  <si>
    <t>2 02 25021 04 0000 150</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</si>
  <si>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</si>
  <si>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2 02 25081 00 0000 150</t>
  </si>
  <si>
    <t>Субсидии бюджетам городских округов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</si>
  <si>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2 02 25081 04 0000 150</t>
  </si>
  <si>
    <t>субсидия на государственную  поддержку спортивных организаций, осуществляющих спортивную подготовку спортивного резерва для сборных команд РФ</t>
  </si>
  <si>
    <t>037 2 02 25081 04 0000 150</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</si>
  <si>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</si>
  <si>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2 02 25097 00 0000 150</t>
  </si>
  <si>
    <t>Субсидии бюджетам городских округов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</si>
  <si>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2 02 25097 04 0000 150</t>
  </si>
  <si>
    <t>на создание в общеобразовательных организациях, расположенных в сельской местности, условий для занятий физической культурой и спортом</t>
  </si>
  <si>
    <t>039 2 02 25097 04 0000 150</t>
  </si>
  <si>
    <t>Субсидии бюджетам на оснащение объектов спортивной инфраструктуры спортивно-технологическим оборудованием</t>
  </si>
  <si>
    <t>2 02 25228 00 0000 150</t>
  </si>
  <si>
    <t>Субсидии бюджетам городских округов на оснащение объектов спортивной инфраструктуры спортивно-технологическим оборудованием</t>
  </si>
  <si>
    <t>2 02 25228 04 0000 150</t>
  </si>
  <si>
    <t>на оснащение объектов спортивной инфраструктуры спортивно-технологическим оборудованием</t>
  </si>
  <si>
    <t>037 2 02 25228 04 0000 150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</si>
  <si>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</si>
  <si>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2 02 25232 00 0000 150</t>
  </si>
  <si>
    <t>Субсидии бюджетам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</si>
  <si>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2 02 25232 04 0000 150</t>
  </si>
  <si>
    <t xml:space="preserve">на создание доп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t>
  </si>
  <si>
    <t>006 2 02 25232 04 0000 150</t>
  </si>
  <si>
    <t>Субсидии бюджетам на строительство и реконструкцию (модернизацию) объектов питьевого водоснабжения</t>
  </si>
  <si>
    <t>2 02 25243 00 0000 150</t>
  </si>
  <si>
    <t>Субсидии бюджетам городских округов на строительство и реконструкцию (модернизацию) объектов питьевого водоснабжения</t>
  </si>
  <si>
    <t>2 02 25243 04 0000 150</t>
  </si>
  <si>
    <t xml:space="preserve">на строительство и реконструкцию (модернизацию) объектов питьевого водоснабженя в рамках подпрограммы "Модернизация объектов коммунальной инфраструктуры Оренбургской области" </t>
  </si>
  <si>
    <t>112 2 02 25243 04 0000 150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</si>
  <si>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</si>
  <si>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2 02 25255 00 0000 150</t>
  </si>
  <si>
    <t>Субсидии бюджетам городских округов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</si>
  <si>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2 02 25255 04 0000 150</t>
  </si>
  <si>
    <t>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на 2021 год</t>
  </si>
  <si>
    <t>039 2 02 25255 04 0000 150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</si>
  <si>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</si>
  <si>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2 02 25299 00 0000 150</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</si>
  <si>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</si>
  <si>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2 02 25299 04 0000 150</t>
  </si>
  <si>
    <t>112 2 02 25299 04 0000 150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</si>
  <si>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</si>
  <si>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2 02 25304 00 0000 150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</si>
  <si>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</si>
  <si>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2 02 25304 04 0000 150</t>
  </si>
  <si>
    <t>на организацию бесплатного горячего питания обучающихся, получающих начальное общее образование в гос и муниципальных образовательных организациях</t>
  </si>
  <si>
    <t>039 2 02 25304 04 0000 150</t>
  </si>
  <si>
    <t>Субсидии бюджетам на создание новых мест в общеобразовательных организациях в связи с ростом числа обучающихся, вызванным демографическим фактором</t>
  </si>
  <si>
    <t>2 02 25305 00 0000 150</t>
  </si>
  <si>
    <t>Субсидии бюджетам городских округов на создание новых мест в общеобразовательных организациях в связи с ростом числа обучающихся, вызванным демографическим фактором</t>
  </si>
  <si>
    <t>2 02 25305 04 0000 150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</si>
  <si>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</si>
  <si>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2 02 25306 00 0000 150</t>
  </si>
  <si>
    <t>Субсидии бюджетам городских округов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</si>
  <si>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2 02 25306 04 0000 150</t>
  </si>
  <si>
    <t>реализация мероприятий по модернизации региональных и муниципальных детских школ</t>
  </si>
  <si>
    <t>062 2 02 25306 04 0000 150</t>
  </si>
  <si>
    <t>Субсидии бюджетам на модернизацию театров юного зрителя и театров кукол</t>
  </si>
  <si>
    <t>2 02 25456 00 0000 150</t>
  </si>
  <si>
    <t>Субсидии бюджетам городских округов на модернизацию театров юного зрителя и театров кукол</t>
  </si>
  <si>
    <t>2 02 25456 04 0000 150</t>
  </si>
  <si>
    <t>062 2 02 25456 04 0000 150</t>
  </si>
  <si>
    <t>Субсидии бюджетам на реализацию федеральной целевой программы "Развитие физической культуры и спорта в Российской Федерации на 2016-2020 годы"</t>
  </si>
  <si>
    <t>2 02 25495 00 0000 150</t>
  </si>
  <si>
    <t>Субсидии бюджетам городских округов на реализацию федеральной целевой программы "Развитие физической культуры и спорта в Российской Федерации на 2016 - 2020 годы"</t>
  </si>
  <si>
    <t>2 02 25495 04 0000 150</t>
  </si>
  <si>
    <t>субсидия на реализацию федеральной целевой программы "Развитие физической культуры и спорта в РФ на 2016-2020 годы"</t>
  </si>
  <si>
    <t>037 2 02 25495 04 0000 150</t>
  </si>
  <si>
    <t>Субсидии бюджетам на реализацию мероприятий по обеспечению жильем молодых семей</t>
  </si>
  <si>
    <t>2 02 25497 00 0000 150</t>
  </si>
  <si>
    <t>Субсидии бюджетам городских округов на реализацию мероприятий по обеспечению жильем молодых семей</t>
  </si>
  <si>
    <t>2 02 25497 04 0000 150</t>
  </si>
  <si>
    <t>реализация мероприятий по обеспечению жильем молодых семей</t>
  </si>
  <si>
    <t>112 2 02 25497 04 0000 150</t>
  </si>
  <si>
    <t>Субсидии бюджетам на поддержку творческой деятельности и техническое оснащение детских и кукольных театров</t>
  </si>
  <si>
    <t>2 02 25517 00 0000 150</t>
  </si>
  <si>
    <t>Субсидии бюджетам городских округов на поддержку творческой деятельности и техническое оснащение детских и кукольных театров</t>
  </si>
  <si>
    <t>2 02 25517 04 0000 150</t>
  </si>
  <si>
    <t>062 2 02 25517 04 0000 150</t>
  </si>
  <si>
    <t>Субсидия бюджетам на поддержку отрасли культуры</t>
  </si>
  <si>
    <t>2 02 25519 00 0000 150</t>
  </si>
  <si>
    <t>Субсидия бюджетам городских округов на поддержку отрасли культуры</t>
  </si>
  <si>
    <t>2 02 25519 04 0000 150</t>
  </si>
  <si>
    <t>062 2 02 25519 04 0000 150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</si>
  <si>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</si>
  <si>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2 02 25520 00 0000 150</t>
  </si>
  <si>
    <t>Субсидии бюджетам городских округов на реализацию мероприятий по созданию в субъектах Российской Федерации новых мест в общеобразовательных организациях</t>
  </si>
  <si>
    <t>2 02 25520 04 0000 150</t>
  </si>
  <si>
    <t>реализация мероприятий по содействию созданию в субъектах Российской Федерации новых мест в общеобразовательных организациях</t>
  </si>
  <si>
    <t>006 2 02 25520 04 0000 150</t>
  </si>
  <si>
    <t>Субсидии бюджетам на реализацию программ формирования современной городской среды</t>
  </si>
  <si>
    <t>2 02 25555 00 0000 150</t>
  </si>
  <si>
    <t>Субсидии бюджетам городских округов на реализацию программ формирования современной городской среды</t>
  </si>
  <si>
    <t>2 02 25555 04 0000 150</t>
  </si>
  <si>
    <t>на реализацию программ формирования современной городской среды</t>
  </si>
  <si>
    <t>Прочие субсидии</t>
  </si>
  <si>
    <t>2 02 29999 00 0000 150</t>
  </si>
  <si>
    <t>Прочие субсидии бюджетам городских округов</t>
  </si>
  <si>
    <t>2 02 29999 04 0000 150</t>
  </si>
  <si>
    <t>на дополнительное финансовое обеспечение мероприятий по организации питания обучающихся 5-11 классов в общеобразовательных организациях</t>
  </si>
  <si>
    <t>039 2 02 29999 04 0000 150</t>
  </si>
  <si>
    <t>на осуществление дорожной деятельности</t>
  </si>
  <si>
    <t>112 2 02 29999 04 0000 150</t>
  </si>
  <si>
    <t>001 2 02 29999 04 0000 150</t>
  </si>
  <si>
    <t>на ликвидацию несанкционированных свалок в границах  городов  и наиболее опасных  объектов  накопленного экологического вреда окружающей среде</t>
  </si>
  <si>
    <t>Субвенции местным бюджетам на выполнение передаваемых полномочий субъектов Российской Федерации</t>
  </si>
  <si>
    <t>2 02 30024 00 0000 150</t>
  </si>
  <si>
    <t>Субвенции бюджетам городских округов на выполнение передаваемых полномочий субъектов Российской Федерации</t>
  </si>
  <si>
    <t>2 02 30024 04 0000 150</t>
  </si>
  <si>
    <t>039 2 02 30024 04 0000 150</t>
  </si>
  <si>
    <t>на обучение детей-инвалидов в образовательных организациях, реализующих программу дошкольного образования, а также предоставление компенсации затрат родителей ( законных представителей) на обучение детей- инвалидов на дому</t>
  </si>
  <si>
    <t>на осуществление переданных полномочий по финансовому обеспечению мероприятий по отдыху детей в каникулярное время</t>
  </si>
  <si>
    <t>на осуществление переданных  полномочий по финансовому обеспечению получения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госаккредитацию основным общеобразовательным программам</t>
  </si>
  <si>
    <t>на осуществление переданных полномочий по содержанию детей в замещающих семьях</t>
  </si>
  <si>
    <t xml:space="preserve">на осуществление переданных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областного бюджета </t>
  </si>
  <si>
    <t>112 2 02 30024 04 0000 150</t>
  </si>
  <si>
    <t>субвенции  на осуществление отдельных государственных полномочий в сфере обращения с животными без владельцев</t>
  </si>
  <si>
    <t>на обеспечение жильем социального найма отдельных категорий граждан</t>
  </si>
  <si>
    <t>001 2 02 30024 04 0000 150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</si>
  <si>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</si>
  <si>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2 02 30029 00 0000 150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</si>
  <si>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</si>
  <si>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2 02 30029 04 0000 150</t>
  </si>
  <si>
    <t>выплата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</si>
  <si>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039 2 02 30029 04 0000 150</t>
  </si>
  <si>
    <t>2 02 35082 00 0000 150</t>
  </si>
  <si>
    <t>2 02 35082 04 0000 150</t>
  </si>
  <si>
    <t>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</si>
  <si>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</si>
  <si>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2 02 35120 00 0000 150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</si>
  <si>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</si>
  <si>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2 02 35120 04 0000 150</t>
  </si>
  <si>
    <t>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</si>
  <si>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001 2 02 35120 04 0000 150</t>
  </si>
  <si>
    <t>Субвенции бюджетам на выплату единовременного пособия при всех формах устройства детей, лишенных родительского попечения, в семью</t>
  </si>
  <si>
    <t>2 02 35260 00 0000 150</t>
  </si>
  <si>
    <t>Субвенции бюджетам городских округов на выплату единовременного пособия при всех формах устройства детей, лишенных родительского попечения, в семью</t>
  </si>
  <si>
    <t>2 02 35260 04 0000 150</t>
  </si>
  <si>
    <t>выплата единовременного пособия при всех формах устройства детей, лишенных родительского попечения, в семью</t>
  </si>
  <si>
    <t>039 2 02 35260 04 0000 150</t>
  </si>
  <si>
    <t>Субвенции бюджетам на проведение Всероссийской переписи населения 2020 года</t>
  </si>
  <si>
    <t>2 02 35469 00 0000 150</t>
  </si>
  <si>
    <t>Субвенции бюджетам городских округов на проведение Всероссийской переписи населения 2020 года</t>
  </si>
  <si>
    <t>2 02 35469 04 0000 150</t>
  </si>
  <si>
    <t>на осуществление переданных полномочий по подготовке и проведению Всероссийской переписи населения</t>
  </si>
  <si>
    <t>001 2 02 35469 04 0000 150</t>
  </si>
  <si>
    <t>Субвенции бюджетам на государственную регистрацию актов гражданского состояния</t>
  </si>
  <si>
    <t>2 02 35930 00 0000 150</t>
  </si>
  <si>
    <t>Субвенции бюджетам городских округов на государственную регистрацию актов гражданского состояния</t>
  </si>
  <si>
    <t>2 02 35930 04 0000 150</t>
  </si>
  <si>
    <t>на гоударственную регистрацию актов гражданского состояния</t>
  </si>
  <si>
    <t>012 2 02 35930 04 0000 150</t>
  </si>
  <si>
    <t>Единая субвенция местным бюджетам</t>
  </si>
  <si>
    <t>2 02 39998 00 0000 150</t>
  </si>
  <si>
    <t>Единая субвенция бюджетам городских округов</t>
  </si>
  <si>
    <t>2 02 39998 04 0000 150</t>
  </si>
  <si>
    <t>на создание и организации деятельности комиссий по делам несовершеннолетних</t>
  </si>
  <si>
    <t>007 2 02 39998 04 0000 150</t>
  </si>
  <si>
    <t>на формирование торгового реестра</t>
  </si>
  <si>
    <t>на ведение списка подлежащих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</si>
  <si>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на осуществление деятельности по опеке и попечительству</t>
  </si>
  <si>
    <t>на создание и организацию деятельности административных комиссий</t>
  </si>
  <si>
    <t>2 02 45303 00 0000 150</t>
  </si>
  <si>
    <t>2 02 45303 04 0000 150</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</si>
  <si>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</si>
  <si>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039 2 02 45303 04 0000 150</t>
  </si>
  <si>
    <t>Межбюджетные трансферты, передаваемые бюджетам на финансовое обеспечение дорожной деятельности</t>
  </si>
  <si>
    <t>2 02 45390 00 0000 150</t>
  </si>
  <si>
    <t>Межбюджетные трансферты, передаваемые бюджетам городских округов на финансовое обеспечение дорожной деятельности</t>
  </si>
  <si>
    <t>2 02 45390 04 0000 150</t>
  </si>
  <si>
    <t>межбюджетные трансферты на приведение в нормативное состояние, развитие и увеличение пропускной способности сети автомобильных дорог местного значения</t>
  </si>
  <si>
    <t>111 2 02 45390 04 0000 150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</si>
  <si>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</si>
  <si>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2 02 45393 00 0000 150</t>
  </si>
  <si>
    <t>Межбюджетные трансферты, передаваемые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</si>
  <si>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2 02 45393 04 0000 150</t>
  </si>
  <si>
    <t>на финансовое обеспечение дорожной деятельности в рамках реализации БиКАД</t>
  </si>
  <si>
    <t>111 2 02 45393 04 0000 150</t>
  </si>
  <si>
    <t>Прочие межбюджетные трансферты, передаваемые бюджетам</t>
  </si>
  <si>
    <t>2 02 49999 00 0000 150</t>
  </si>
  <si>
    <t>Прочие межбюджетные трансферты, передаваемые бюджетам городских округов</t>
  </si>
  <si>
    <t>2 02 49999 04 0000 150</t>
  </si>
  <si>
    <t>межбюджетные  трансферты, передаваемые бюджетам на поощрение региональных и муниципальных управленческих команд Оренбургской области за достижение показателей деятельности  органов исполнительной власти</t>
  </si>
  <si>
    <t>001 2 02 49999 04 0000 150</t>
  </si>
  <si>
    <t>007 1 13 02994 04 0060 130</t>
  </si>
  <si>
    <t>1 16 01203 01 0010 140</t>
  </si>
  <si>
    <t>820 1 16 01203 01 0010 140</t>
  </si>
  <si>
    <t>Управление по социальной политике администрации города Оренбурга</t>
  </si>
  <si>
    <t>038 1 13 02994 04 0060 130</t>
  </si>
  <si>
    <t>к решению Совета</t>
  </si>
  <si>
    <t>(руб.)</t>
  </si>
  <si>
    <t>Налог на доходы физических лиц</t>
  </si>
  <si>
    <t xml:space="preserve"> 1 16 07000 00 0000 140</t>
  </si>
  <si>
    <t>009 1 16 07090 04 0090 140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</si>
  <si>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</si>
  <si>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111 1 16 10100 04 0000 140</t>
  </si>
  <si>
    <t>1 16 01083 01 9000 140</t>
  </si>
  <si>
    <t>820 1 16 01083 01 9000 140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</si>
  <si>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</si>
  <si>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(иные штрафы)</t>
  </si>
  <si>
    <t>1 16 01123 01 9000 140</t>
  </si>
  <si>
    <t>820 1 16 01123 01 9000 140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</si>
  <si>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</si>
  <si>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</si>
  <si>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</si>
  <si>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1 16 01120 01 0000 140</t>
  </si>
  <si>
    <t>неналоговые</t>
  </si>
  <si>
    <t>штрафы</t>
  </si>
  <si>
    <t>1 17</t>
  </si>
  <si>
    <t>безвозмездные</t>
  </si>
  <si>
    <t>041 1 13 02064 04 0000 130</t>
  </si>
  <si>
    <t>182 1 08 03010 01 1060 110</t>
  </si>
  <si>
    <t>182 1 08 03010 01 4000 110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</si>
  <si>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</si>
  <si>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Государственная пошлина по делам, рассматриваемым в судах общей юрисдикции, мировыми судьями (за исключением Верховного Суда Российской Федерации) (прочие поступления)</t>
  </si>
  <si>
    <t>1 08 03010 01 1060 110</t>
  </si>
  <si>
    <t>1 08 03010 01 4000 110</t>
  </si>
  <si>
    <t>налоговые</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</si>
  <si>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</si>
  <si>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Прочие доходы от компенсации затрат бюджетов городских округов (доходы бюджета от возврата дебиторской задолженности)</t>
  </si>
  <si>
    <t>Комитет потребительского рынка, услуг и развития предпринимательства администрации города Оренбурга</t>
  </si>
  <si>
    <t>013 1 08 07150 01 1000 110</t>
  </si>
  <si>
    <t>013 1 11 09080 04 0020 120</t>
  </si>
  <si>
    <t>013 1 13 02994 04 0010 130</t>
  </si>
  <si>
    <t>013 1 16 07090 04 0010 140</t>
  </si>
  <si>
    <t>013 1 13 02994 04 0020 130</t>
  </si>
  <si>
    <t>013 1 16 07090 04 0020 140</t>
  </si>
  <si>
    <t>013 1 11 09080 04 0010 120</t>
  </si>
  <si>
    <t>субсидии на софинансирование капитальных вложений в объекты муниципальной собственности для размещения дошкольных образовательных организаций на 2022 год</t>
  </si>
  <si>
    <t>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t>
  </si>
  <si>
    <t>субсидии бюджетам муниципальных образований Оренбургской области на модернизацию театров юного зрителя и театров кукол на 2022 год</t>
  </si>
  <si>
    <t>013 2 02 29999 04 0000 150</t>
  </si>
  <si>
    <t>на осуществление передаваемых пономочий по финансовому обеспечению бесплатным двухразовым питанием лиц с ограниченными возможностями здоровья, а также выплату ежемесячной денежной компенсации двухразового питания обучающимся с ограниченными возможностями здоровья</t>
  </si>
  <si>
    <t>на осуществление переданных госполномочий в сфере водоснабжения, водоотведения и в области обращения с твердыми коммунальными отходами, а также по установлению регулируемых тарифов на перевозки по муниципальным маршрутам регулярных перевозок</t>
  </si>
  <si>
    <t>на организацию транспортного обслуживания населения автомобильным транспортом по межмуниципальным маршрутам в части регулярных перевозок граждан до территорий садоводческих и огороднических некоммерческих товариществ и обратно</t>
  </si>
  <si>
    <t>Субсидии бюджетам на проведение комплексных кадастровых работ</t>
  </si>
  <si>
    <t>2 02 25511 00 0000 150</t>
  </si>
  <si>
    <t>2 02 25511 04 0000 150</t>
  </si>
  <si>
    <t>Субсидии бюджетам городских округов на проведение комплексных кадастровых работ</t>
  </si>
  <si>
    <t>на проведение комплексных кадастровых работ на 2022 год и на плановый период 2023 и 2024 годов</t>
  </si>
  <si>
    <t>001 2 02 25511 04 0000 150</t>
  </si>
  <si>
    <t>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</si>
  <si>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на обеспечение государственных гарантий реализации прав на получение общедоступного и бесплатного дошкольного образования, начального общего, основного общего, среднего общего образования, а также дополнительного образования в муниципальных общеобразовательных организациях</t>
  </si>
  <si>
    <t>на осуществление переданных полномочий по финансовому обеспечению получения дошкольного образования в частных дошкольных образовательных и общеобразовательных организациях, осуществляющих общеобразовательную деятельность по основным общеобразовательным программам</t>
  </si>
  <si>
    <t>на создание условий для развития сельскохозяйственного производства, расширения рынка сельскохозяйственной продукции, сырья и продовольствия</t>
  </si>
  <si>
    <t>управление по информатике и связи города Оренбурга</t>
  </si>
  <si>
    <t>029 1 16 07010 04 0000 140</t>
  </si>
  <si>
    <t>842 1 16 10123 01 0000 140</t>
  </si>
  <si>
    <t>062 1 17 05040 04 0000 180</t>
  </si>
  <si>
    <t>Субсидии бюджетам на закупку контейнеров для раздельного накопления твердых коммунальных бытовых отходов</t>
  </si>
  <si>
    <t>Субсидии бюджетам городских округов на закупку контейнеров для раздельного накопления твердых коммунальных бытовых отходов</t>
  </si>
  <si>
    <t>2 02 25269 00 0000 150</t>
  </si>
  <si>
    <t>2 02 25269 04 0000 150</t>
  </si>
  <si>
    <t xml:space="preserve"> на закупку контейнеров для раздельного накопления твердых коммунальных бытовых отходов</t>
  </si>
  <si>
    <t>001 2 02 25269 04 0000 150</t>
  </si>
  <si>
    <t>Плата за выбросы загрязняющих веществ в атмосферный воздух стационарными объектами (пени по соотвествующему платежу)</t>
  </si>
  <si>
    <t xml:space="preserve"> 1 12 01010 01 2100 120</t>
  </si>
  <si>
    <t>048 1 12 01010 01 2100 120</t>
  </si>
  <si>
    <t>Плата за размещение отходов производства (пени по соотвествующему платежу)</t>
  </si>
  <si>
    <t xml:space="preserve"> 1 12 01041 01 2100 120</t>
  </si>
  <si>
    <t>048 1 12 01041 01 2100 120</t>
  </si>
  <si>
    <t>001 1 13 02994 04 0060 130</t>
  </si>
  <si>
    <t>005 1 13 02994 04 0090 130</t>
  </si>
  <si>
    <t>111 1 14 02042 04 0000 440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</si>
  <si>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</si>
  <si>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1 16 01183 01 0000 140</t>
  </si>
  <si>
    <t>820 1 16 01183 01 0000 140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</si>
  <si>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 (иные штрафы)</t>
  </si>
  <si>
    <t>005 1 16 01194 01 9000 140</t>
  </si>
  <si>
    <t>Оренбургский городской Совет</t>
  </si>
  <si>
    <t>004 1 16 10031 04 0000 140</t>
  </si>
  <si>
    <t>Приволжское межрегиональное территориальное управление Федерального агентства по техническому регулированию и метрологии</t>
  </si>
  <si>
    <t>172 1 16 10123 01 0041 140</t>
  </si>
  <si>
    <t>008 1 16 11050 01 0000 140</t>
  </si>
  <si>
    <t>009 1 16 11050 01 0000 140</t>
  </si>
  <si>
    <t>комитет потребительского рынка, услуг и развития предпринимательства администрации города Оренбурга</t>
  </si>
  <si>
    <t>013 1 17 01040 04 0000 180</t>
  </si>
  <si>
    <t>182 1 08 07310 01 8000 110</t>
  </si>
  <si>
    <t>1 09 00 000 00 0000 110</t>
  </si>
  <si>
    <t xml:space="preserve">Министерство образования Оренбургской области </t>
  </si>
  <si>
    <r>
      <t xml:space="preserve">817 1 16 01203 01 </t>
    </r>
    <r>
      <rPr>
        <b/>
        <u/>
        <sz val="12"/>
        <color theme="9" tint="-0.499984740745262"/>
        <rFont val="Times New Roman"/>
        <family val="1"/>
        <charset val="204"/>
      </rPr>
      <t xml:space="preserve">0000 </t>
    </r>
    <r>
      <rPr>
        <sz val="12"/>
        <color theme="9" tint="-0.499984740745262"/>
        <rFont val="Times New Roman"/>
        <family val="1"/>
        <charset val="204"/>
      </rPr>
      <t>140</t>
    </r>
  </si>
  <si>
    <t>871 1 16 01053 01  0000 140</t>
  </si>
  <si>
    <t>1 16 01194 01 9000 140</t>
  </si>
  <si>
    <t>2 02 25229 00 0000 150</t>
  </si>
  <si>
    <t>2 02 25229 04 0000 150</t>
  </si>
  <si>
    <t>037 2 02 25229 04 0000 150</t>
  </si>
  <si>
    <t xml:space="preserve">Субсидии бюджетам городских округов на техническое оснащение муниципальных музеев
</t>
  </si>
  <si>
    <t>Субсидии бюджетам на техническое оснащение муниципальных музеев</t>
  </si>
  <si>
    <t>2 02 25590 00 0000 150</t>
  </si>
  <si>
    <t>2 02 25590 04 0000 150</t>
  </si>
  <si>
    <t>062 2 02 25590 04 0000 150</t>
  </si>
  <si>
    <t>на техническое оснащение муниципальных музеев</t>
  </si>
  <si>
    <t>Субсидии бюджетам на реконструкцию и капитальный ремонт муниципальных музеев</t>
  </si>
  <si>
    <t>Субсидии бюджетам городских округов на реконструкцию и капитальный ремонт муниципальных музеев</t>
  </si>
  <si>
    <t>на реконструкцию и капитальный ремонт муниципальных музеев</t>
  </si>
  <si>
    <t>2 02 25597 00 0000 150</t>
  </si>
  <si>
    <t>2 02 25597 04 0000 150</t>
  </si>
  <si>
    <t>062 2 02 25597 04 0000150</t>
  </si>
  <si>
    <t>Субсидии бюджетам на софинансирование закупки оборудования для созздания "умных" спортивных площадок</t>
  </si>
  <si>
    <t>Субсидии бюджетам городских округов на софинансирование закупки оборудования для созздания "умных" спортивных площадок</t>
  </si>
  <si>
    <t>на софинансирование закупки оборудования для созздания "умных" спортивных площадок</t>
  </si>
  <si>
    <t>2 02 25753 00 0000 150</t>
  </si>
  <si>
    <t>2 02 25753 04 0000 150</t>
  </si>
  <si>
    <t>на создание спортивных площадок</t>
  </si>
  <si>
    <t>037 2 02 29999 04 0000 150</t>
  </si>
  <si>
    <t>на обеспечение в муниципальных образовательных организациях требований к антититерроистической защищенности объектов (территорий)</t>
  </si>
  <si>
    <t>на модернизацию объектов инфраструктуры, предназначенных для отдыха детей и их оздоровления</t>
  </si>
  <si>
    <t>на реализацию мероприятий по переселению граждан из домов блокировнной застройки, признанных аварийными до 1 января 2017 года</t>
  </si>
  <si>
    <t>на модернизацию объектов муниципальной собственности  для размещения дошкольных общеобразовательных организаций</t>
  </si>
  <si>
    <t>039 2 02  29999 04 0000 150</t>
  </si>
  <si>
    <t>Комитет потребительского рынка, услуг и развития предпринимательства</t>
  </si>
  <si>
    <t>013 1 13 02994 04 0060 130</t>
  </si>
  <si>
    <t>департамет градостроительства и земельных отношений</t>
  </si>
  <si>
    <t>041 1 13 02994 04 0060 130</t>
  </si>
  <si>
    <t>1 13 02994 04 0091 130</t>
  </si>
  <si>
    <t>112 1 13 02994 04 0091 130</t>
  </si>
  <si>
    <t>012 1 14 02042 04 0000 440</t>
  </si>
  <si>
    <t>820 1 16 01203 01 0012 140</t>
  </si>
  <si>
    <t>112 1 16 10061 04 0000 140</t>
  </si>
  <si>
    <t>Отделение по Оренбургской области Уральского главного управления Центрального банка Российской Федерации</t>
  </si>
  <si>
    <t>999 1 16 10123 01 0041 140</t>
  </si>
  <si>
    <t xml:space="preserve">Межбюджетные трансферты, передаваемые бюджетам городских округов на создание модельных муниципальных библиотек </t>
  </si>
  <si>
    <t xml:space="preserve"> 2 02 45454 04 0000 150</t>
  </si>
  <si>
    <t xml:space="preserve"> на создание модельных муниципальных библиотек </t>
  </si>
  <si>
    <t xml:space="preserve">2 02 45454 00 0000 150
</t>
  </si>
  <si>
    <t>Межбюджетные трансферты, передаваемые бюджетам на создание модельных муниципальных библиотек</t>
  </si>
  <si>
    <t>Комитет по делам архивов Оренбургской области</t>
  </si>
  <si>
    <t>818 1 16 10123 01 0041 140</t>
  </si>
  <si>
    <t>041 1 08 07173 01 1000 110</t>
  </si>
  <si>
    <t>041 1 16 10100 04 0000 140</t>
  </si>
  <si>
    <t>041 1 16 11064 01 0000 140</t>
  </si>
  <si>
    <t>001 1 16 10032 04 0000 140</t>
  </si>
  <si>
    <t>008 1 13 01994 04 0000 130</t>
  </si>
  <si>
    <t>009 1 13 01994 04 0000 130</t>
  </si>
  <si>
    <t>811 1 16 01183 01 0000 140</t>
  </si>
  <si>
    <t>Прочие дотации</t>
  </si>
  <si>
    <t>Прочие дотации бюджетам городских округов</t>
  </si>
  <si>
    <t>2 02 19999 04 0000 150</t>
  </si>
  <si>
    <t xml:space="preserve"> 2 02 19999 00 0000 150</t>
  </si>
  <si>
    <t>811 1 16 01063 01 0023 140</t>
  </si>
  <si>
    <t>001 2 02 19999 04 0000 150</t>
  </si>
  <si>
    <t>039 2 02 25753 04 0000 150</t>
  </si>
  <si>
    <t xml:space="preserve">на софинансирование расходов  по обустройству мест (площадок) накопления твердых коммунальных отходов </t>
  </si>
  <si>
    <t>2 02 25750 00 0000 150</t>
  </si>
  <si>
    <t>Субсидии бюджетам на реализацию мероприятий по модернизации школьных систем образования</t>
  </si>
  <si>
    <t>Субсидии бюджетам городских округов на реализацию мероприятий по модернизации школьных систем образования</t>
  </si>
  <si>
    <t>по модернизации школьных систем образования</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</si>
  <si>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</si>
  <si>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</si>
  <si>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</si>
  <si>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2 02 25179 00 0000 150</t>
  </si>
  <si>
    <t>2 02 25179 04 0000 150</t>
  </si>
  <si>
    <t>Субсидии бюджетам на ликвидацию несанкционированных свалок в границах городов и наиболее опасных объектов накопленного вреда окружающей среде</t>
  </si>
  <si>
    <t>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t>
  </si>
  <si>
    <t>на ликвидацию несанкционированных свалок в границах городов и наиболее опасных объектов накопленного вреда окружающей среде</t>
  </si>
  <si>
    <t>2 02 25242 00 0000 150</t>
  </si>
  <si>
    <t>2 02 25242 04 0000 150</t>
  </si>
  <si>
    <t>039 2 02 49999 04 0000 150</t>
  </si>
  <si>
    <t>039 2 02 25179 04 0000 150</t>
  </si>
  <si>
    <t>041 2 02 20077 04 0000 150</t>
  </si>
  <si>
    <t>041 2 02 20216 04 0000 150</t>
  </si>
  <si>
    <t>041 2 02 25021 04 0000 150</t>
  </si>
  <si>
    <t>041 2 02 25305 04 0000 150</t>
  </si>
  <si>
    <t>041 2 02 25555 04 0000 150</t>
  </si>
  <si>
    <t>001 2 02 25242 04 0000 150</t>
  </si>
  <si>
    <t>2 02 25750 04 0000 150</t>
  </si>
  <si>
    <t>039 2 02 25750 04 0000 150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</si>
  <si>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</si>
  <si>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</si>
  <si>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182 1 01 02050 01 1000 110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</si>
  <si>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</si>
  <si>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</si>
  <si>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182 1 01 02100 01 1000 110</t>
  </si>
  <si>
    <t>1 01 02100 01 0000 110</t>
  </si>
  <si>
    <t>1 01 02100 01 1000 110</t>
  </si>
  <si>
    <t xml:space="preserve"> 1 01 02050 01 0000 110</t>
  </si>
  <si>
    <t>1 01 02050 01 1000 110</t>
  </si>
  <si>
    <t>039 1 11 05324 04 0000 120</t>
  </si>
  <si>
    <t>111 1 13 02994 04 0060 130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</si>
  <si>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нарушение законодательства в области обеспечения санитарно-эпидемиологического благополучия населения)</t>
  </si>
  <si>
    <t>1 16 01063 01 0003 140</t>
  </si>
  <si>
    <t>811 1 16 01063 01 0003 140</t>
  </si>
  <si>
    <t>811 1 16 01063 01 0008 140</t>
  </si>
  <si>
    <t>811 1 16 01193 01 0013 140</t>
  </si>
  <si>
    <t>на содержание муниципального имущества</t>
  </si>
  <si>
    <t>за участие в конкурсах</t>
  </si>
  <si>
    <t>заработная плата</t>
  </si>
  <si>
    <t>по результатам ежегодного конкурса на лучшую единую дежурно-диспетчерскую службу</t>
  </si>
  <si>
    <t>112 2 02 20077 04 0000 150</t>
  </si>
  <si>
    <t>Управление по гражданской обороне, чрезвычайным ситуациям и пожарной безопасности</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</si>
  <si>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</si>
  <si>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</si>
  <si>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 xml:space="preserve"> 1 01 02 090 01 0000 110</t>
  </si>
  <si>
    <t>1 01 02 090 01 1000 110</t>
  </si>
  <si>
    <t>182 1 01 02 090 01 1000 110</t>
  </si>
  <si>
    <t>182 1 01 02 130 01 1000 110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</si>
  <si>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</si>
  <si>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</si>
  <si>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</si>
  <si>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1 11 05 400 00 0000 120</t>
  </si>
  <si>
    <t>1 11 05 410 00 0000 120</t>
  </si>
  <si>
    <t>1 11 05 410 04 0000 120</t>
  </si>
  <si>
    <t>041 1 11 05 410 04 0000 120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</si>
  <si>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</si>
  <si>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</si>
  <si>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министерство природных ресурсов,экологии и имущественных отношений Оренбургской области</t>
  </si>
  <si>
    <t>1 11 05 430 00 0000 120</t>
  </si>
  <si>
    <t>1 11 05 430 04 0000 120</t>
  </si>
  <si>
    <t>817 1 11 09044 04 0000 120</t>
  </si>
  <si>
    <t>контрольно-ревизионное управление</t>
  </si>
  <si>
    <t>003 1 13 02994 04 0060 130</t>
  </si>
  <si>
    <t>009 1 13 02994 04 0060 130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</si>
  <si>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законодательства об организации предоставления государственных и муниципальных услуг)</t>
  </si>
  <si>
    <t>820 1 16 01 053 01 0063 140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</si>
  <si>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установленного порядка патентования объектов промышленной собственности в иностранных государствах)</t>
  </si>
  <si>
    <t>1 16 01 073 01 0028 140</t>
  </si>
  <si>
    <t>820 1 16 01 073 01 0028 140</t>
  </si>
  <si>
    <t>820 1 16 02010 02 0000 140</t>
  </si>
  <si>
    <t>040 1 11 05324 04 0000 120</t>
  </si>
  <si>
    <t>Министерство архитектуры и пространственно-градостроительного развития Оренбургской области</t>
  </si>
  <si>
    <t>827 1 11 09044 04 0050 120</t>
  </si>
  <si>
    <t>062 1 13 02994 04 0060 130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</si>
  <si>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условий государственного контракта по государственному оборонному заказу либо условий договора, заключенного в целях выполнения государственного оборонного заказа)</t>
  </si>
  <si>
    <t>820 1 16 01 143 01 0055 140</t>
  </si>
  <si>
    <t>проведение мероприятий в сфере обществееного правопорядка</t>
  </si>
  <si>
    <t xml:space="preserve">на капитальный ремонт и ремонту автомобильных дорог общего пользования населенных пунктов </t>
  </si>
  <si>
    <t>025 1 13 02994 04 0090 130</t>
  </si>
  <si>
    <t>827 1 08 07150 01 1000 110</t>
  </si>
  <si>
    <t>038 2 07 04020 04 0000 150</t>
  </si>
  <si>
    <t>039 2 02 15002 04 0000 150</t>
  </si>
  <si>
    <t>182 1 03 02231 01 0000 110</t>
  </si>
  <si>
    <t>182 1 03 02241 01 0000 110</t>
  </si>
  <si>
    <t>182 1 03 02251 01 0000 110</t>
  </si>
  <si>
    <t>062 2 02 45454 04 0000 150</t>
  </si>
  <si>
    <t>Волго-камское территориальное управление Федерального агентства по рыболовству</t>
  </si>
  <si>
    <t>Департамент жилищных и имущественных отношений города Оренбурга</t>
  </si>
  <si>
    <t>Межрегиональное территориальное управление Федеральной службы по надзору в сфере транспорта по Приволжскому федеральному округу</t>
  </si>
  <si>
    <t xml:space="preserve">на стимулирование программ развития жилищного строительства субъектов РФ за счет бюджетных кредитов в целях опережающего финансового обеспечения расходных обязательств </t>
  </si>
  <si>
    <t xml:space="preserve">на софинансирование капитальных вложений в объекты муниципальной собственности в целях стимулирования жилищного строительства </t>
  </si>
  <si>
    <t>на софинансирование капитальных вложений в объекты муниципальной собственности в целях стимулирования жилищного строительства за счет средств областного бюджета (в рамках опережающего финансировая расходных обязательств)</t>
  </si>
  <si>
    <t xml:space="preserve">на софинансирование расходов по финансовому обеспечению затрат лизингополучателей, возникающих при оплате лизинговых платежей по договорам финансовой аренды (лизинга) подвижного состава наземного общественного транспорта (автобусов)
</t>
  </si>
  <si>
    <t>062 1 14 02042 04 0000 440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</si>
  <si>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</si>
  <si>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</si>
  <si>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</si>
  <si>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037 1 17 01040 04 0000 180</t>
  </si>
  <si>
    <t>на создание новых мест в общеобразовательных организациях в связи с ростом числа обучающихся, вызванным демографическим фактором (школа на 1755 мест по ул.Гаранькина)</t>
  </si>
  <si>
    <t>006 1 11 09044 04 0010 120</t>
  </si>
  <si>
    <t>006 1 11 09044 04 0020 120</t>
  </si>
  <si>
    <t>006 1 11 09044 04 0030 120</t>
  </si>
  <si>
    <t>112 1 16 10032 04 0000 140</t>
  </si>
  <si>
    <t>041 1 14 06312 04 0000 430</t>
  </si>
  <si>
    <t>1 14 06312 04 0000 430</t>
  </si>
  <si>
    <t xml:space="preserve"> 1 14 06310 00 0000 430</t>
  </si>
  <si>
    <t>1 14 06300 00 0000 430</t>
  </si>
  <si>
    <t>2026 год</t>
  </si>
  <si>
    <t>008 1 11 05034 04 0000 120</t>
  </si>
  <si>
    <t>112 1 11 09044 04 0000 120</t>
  </si>
  <si>
    <t>006 1 14 02042 04 0000 440</t>
  </si>
  <si>
    <t>департамент имущественных и жилищных отношений админситрации города Оренбурга</t>
  </si>
  <si>
    <t>811 1 16 01063 01 0009 140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</si>
  <si>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</si>
  <si>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820 1 16 01 143 01 0005 140</t>
  </si>
  <si>
    <t>006 1 16 10032 04 0000 140</t>
  </si>
  <si>
    <t xml:space="preserve">объекты коммунальной инфраструктуры </t>
  </si>
  <si>
    <t>006 2 02 30024 04 0000 150</t>
  </si>
  <si>
    <t xml:space="preserve">на выполнение отедельных госудасртвенных полномочий по защите населения от болезней, общих для человека и животных, в части сбора, утилизации и уничтожения биологических отходов </t>
  </si>
  <si>
    <t xml:space="preserve">на создание объектов транспортной инраструктуры в целях реализации инфраструкторных проектов на плановый период </t>
  </si>
  <si>
    <t>006 2 02 20299 04 0000 150</t>
  </si>
  <si>
    <t>на осуществление мероприятий, направленных на создание некапитальных объектов (быстровозводимых конструкций) отдыха детей и их оздоровления</t>
  </si>
  <si>
    <t>006 2 02 35082 04 0000 150</t>
  </si>
  <si>
    <t>006 2 02 29999 04 0000 150</t>
  </si>
  <si>
    <t>008 2 02 29999 04 0000 150</t>
  </si>
  <si>
    <t>001 1 11 05034 04 0000 120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</si>
  <si>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установленного порядка проведения специальной оценки условий труда)</t>
  </si>
  <si>
    <t>820 1 16 01 143 01 0054 140</t>
  </si>
  <si>
    <t>076 1 16 11050 01 0000 140</t>
  </si>
  <si>
    <t>на софинансирование капитальных вложений в объекты муниципальной собственности в целях стимулирования жилищного строительства (автомобильные дороги)</t>
  </si>
  <si>
    <t>на создание объектов инфраструктуры в целях реализации инфраструктурных проектов (технологическое присоединение к сетям электро, тепло, водоснабжения и водоотведения)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</si>
  <si>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</si>
  <si>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t>
  </si>
  <si>
    <t xml:space="preserve">на поддержку творческой деятельности и техническое оснащение детских и кукольных театров </t>
  </si>
  <si>
    <t>Федеральный проект "Культурная среда" модернизация региональных и муниципальных детских школ искусствпо видам искусств</t>
  </si>
  <si>
    <t>на модернизацию объектов муниципальной собственности  для размещения образовательных организаций</t>
  </si>
  <si>
    <t xml:space="preserve">на обеспечение бесплатным двухразовым питанием лиц с ограниченными возможностями здоровья, обучающихся в муниципальных общеобразовательных организациях </t>
  </si>
  <si>
    <t>на обеспечение в муниципальных образовательных организациях требований к антитеррористической защищенности объектов</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</si>
  <si>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</si>
  <si>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</si>
  <si>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</si>
  <si>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1 16 10129 01 9000 140</t>
  </si>
  <si>
    <t>182 1 16 10129 01 9000 140</t>
  </si>
  <si>
    <t>006 2 02 20302 04 0000 150</t>
  </si>
  <si>
    <t xml:space="preserve">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t>
  </si>
  <si>
    <t>2 02 25494 00 0000 150</t>
  </si>
  <si>
    <t>2 02 25494 04 0000 150</t>
  </si>
  <si>
    <t>039 2 02 25494 04 0000 150</t>
  </si>
  <si>
    <t>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</si>
  <si>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006 2 02 25497 04 0000 150</t>
  </si>
  <si>
    <t>039 2 02 29999 04 0000 15</t>
  </si>
  <si>
    <t>009 2 02 29999 04 0000 150</t>
  </si>
  <si>
    <t>на выполнение мероприятий по обеспечению антитеррористической защищенности объектов (территорий) стационарного типа, предназначенных для организации отдыха детей и их оздоровления</t>
  </si>
  <si>
    <t>013 1 13 02994 04 0090 130</t>
  </si>
  <si>
    <t>820 1 16 01 053 01 0271 140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</si>
  <si>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правил осуществления предпринимательской деятельности по управлению многоквартирными домами)</t>
  </si>
  <si>
    <t>820 1 16 01 073 01 0233 140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</si>
  <si>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(штрафы за нарушение правил обращения с пестицидами и агрохимикатами)</t>
  </si>
  <si>
    <t>820 1 16 01083 01 0003 140</t>
  </si>
  <si>
    <t>1 16 01083 01 0003 140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</si>
  <si>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за нарушение требований промышленной безопасности или условий лицензий на осуществление видов деятельности в области промышленной безопасности опасных производственных объектов)</t>
  </si>
  <si>
    <t>820 1 16 01093 01 0001 140</t>
  </si>
  <si>
    <t>1 16 01093 01 0001 140</t>
  </si>
  <si>
    <t>820 1 16 01123 01 0000 140</t>
  </si>
  <si>
    <t>811 1 16 01203 01 0008 140</t>
  </si>
  <si>
    <t>828 1 16 01203 01 9000 140</t>
  </si>
  <si>
    <t>Комитет внутреннего государственного финансового контроля Оренбургской области</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</si>
  <si>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</si>
  <si>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1 16 11130 01 0000 140</t>
  </si>
  <si>
    <t>048 1 16 11130 01 0000 140</t>
  </si>
  <si>
    <t>на приведение в нормативное состояние автомобильных дорог городских агломераций</t>
  </si>
  <si>
    <t>Магистраль районного значения, соединяющая ул. Степана Разина и Загородное шоссе, (Дублер ул. Чкалова) в г. Оренбурге. 3 этап, Оренбургская Область, Город Оренбург</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</si>
  <si>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(штрафы за незаконную рубку, повреждение лесных насаждений или самовольное выкапывание в лесах деревьев, кустарников, лиан)</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</si>
  <si>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</si>
  <si>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</si>
  <si>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</si>
  <si>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</si>
  <si>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</si>
  <si>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</si>
  <si>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</si>
  <si>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</si>
  <si>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</si>
  <si>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</si>
  <si>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</si>
  <si>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009 1 13 02994 04 0020 130</t>
  </si>
  <si>
    <t>817 1 11 05430 04 0000 120</t>
  </si>
  <si>
    <t>за счет средств резервного фонда по ЧС Оренбургской области</t>
  </si>
  <si>
    <t>041 2 02 15002 04 0000 150</t>
  </si>
  <si>
    <t>025 2 02 19999 04 0000 150</t>
  </si>
  <si>
    <t xml:space="preserve">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</si>
  <si>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 xml:space="preserve"> 039 1 16 10032 04 0000 140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</si>
  <si>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(штрафы за нарушение требований лесного законодательства об учете древесины и сделок с ней)</t>
  </si>
  <si>
    <t xml:space="preserve"> 013 1 16 10031 04 0000 140</t>
  </si>
  <si>
    <t xml:space="preserve"> 1 01 02021 01 0000 110</t>
  </si>
  <si>
    <t>1 01 02021 01 1000 110</t>
  </si>
  <si>
    <t>182 1 01 02021 01 1000 110</t>
  </si>
  <si>
    <t>182 1 01 02022 01 1000 110</t>
  </si>
  <si>
    <t>1 01 02022 01 1000 110</t>
  </si>
  <si>
    <t xml:space="preserve"> 1 01 02022 01 0000 110</t>
  </si>
  <si>
    <t xml:space="preserve">Налог на доходы физических лиц в части суммы налога, относящейся к части налоговой базы, превышающей 5 миллионов рублей, уплачиваемой на основании налогового уведомления налогоплательщиками, для которых выполнено условие, предусмотренное абзацем четвертым пункта 6 статьи 228 Налогового кодекса Российской Федерации
</t>
  </si>
  <si>
    <t xml:space="preserve">Налог на доходы физических лиц в части суммы налога, относящейся к части налоговой базы, превышающей 5 миллионов рублей, уплачиваемой на основании налогового уведомления налогоплательщиками, для которых выполнено условие, предусмотренное абзацем четвертым пункта 6 статьи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</si>
  <si>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1 01 02120 01 0000 110</t>
  </si>
  <si>
    <t>1 01 02120 01 1000 110</t>
  </si>
  <si>
    <t>182 1 01 02120 01 1000 110</t>
  </si>
  <si>
    <t xml:space="preserve">1 01 02160 01 0000 110
</t>
  </si>
  <si>
    <t xml:space="preserve">1 01 02160 01 1000 110
</t>
  </si>
  <si>
    <t>182 1 01 02150 01 1000 110</t>
  </si>
  <si>
    <t xml:space="preserve"> 1 01 02130 01 0000 110</t>
  </si>
  <si>
    <t>1 01 02130 01 1000 110</t>
  </si>
  <si>
    <t>1 01 02140 01 0000 110</t>
  </si>
  <si>
    <t xml:space="preserve"> 1 01 02140 01 1000 110</t>
  </si>
  <si>
    <t>182 1 01 02140 01 1000 110</t>
  </si>
  <si>
    <t>1 01 02150 01 0000 110</t>
  </si>
  <si>
    <t xml:space="preserve"> 1 01 02150 01 1000 110</t>
  </si>
  <si>
    <t>182 1 01 02160 01 1000 110</t>
  </si>
  <si>
    <t xml:space="preserve">1 01 02170 01 0000 110
</t>
  </si>
  <si>
    <t xml:space="preserve">1 01 02170 01 1000 110
</t>
  </si>
  <si>
    <t xml:space="preserve">182 1 01 02170 01 1000 110
</t>
  </si>
  <si>
    <t>182 1 03 02261 01 0000 110</t>
  </si>
  <si>
    <t>2027 год</t>
  </si>
  <si>
    <t>811 1 16 01143 01 9000 140</t>
  </si>
  <si>
    <t>брендирование помещений и осуществлениеремонтных работ в муниципальных образовательных организациях</t>
  </si>
  <si>
    <t>2 02 45050 04 0000 150</t>
  </si>
  <si>
    <t>2 02 45050 00 0000 150</t>
  </si>
  <si>
    <t>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t>
  </si>
  <si>
    <t>039 2 02 45050 04 0000 150</t>
  </si>
  <si>
    <t>041 2 02 29999 04 0000 150</t>
  </si>
  <si>
    <t>на достижение показателей государственной программы "Развития туризма"</t>
  </si>
  <si>
    <t>Субсидии бюджетам за счет средств резервного фонда Правительства Российской Федерации</t>
  </si>
  <si>
    <t>Субсидии бюджетам городских округов за счет средств резервного фонда Правительства Российской Федерации</t>
  </si>
  <si>
    <t>2 02 29001 00 0000 150</t>
  </si>
  <si>
    <t>2 02 29001 04 0000 150</t>
  </si>
  <si>
    <t>112 2 02 29001 04 0000 150</t>
  </si>
  <si>
    <t>041 2 02 29001 04 0000 150</t>
  </si>
  <si>
    <t>на создание объектов инфраструктуры в целях реализации проектов по развитию территорий, расположенных в границах населенных пунктов, предусматривающих строительство жилья</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</si>
  <si>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право на заключение договора (контракта))</t>
  </si>
  <si>
    <t>на поддержку мер по обеспечению сбалансированности бюджетов (за счет средств резервного фонда по ЧС Оренбургской области)</t>
  </si>
  <si>
    <t>на поддержку мер по обеспечению сбалансированности бюджетов муниципальных образований</t>
  </si>
  <si>
    <t>для стимулирования повышения уровня социально-экономического развития и качества управления финансами</t>
  </si>
  <si>
    <t>Строительство автомобильной дороги от ул. Тихая до ул. Автомобилистов (1 этап)</t>
  </si>
  <si>
    <t>Строительство автомобильной дороги от ул. Тихая (2 этап)</t>
  </si>
  <si>
    <t>Строительство транспортной развязки на пересечении улицы Гаранькина и Загородного шоссе в г. Оренбурге</t>
  </si>
  <si>
    <t>Субсидии областного бюджета на обеспечение мероприятий по переселению граждан из АЖФ, в том числе переселению граждан из АЖФ с учетом необходимости развития малоэтажного жилищного строительства, поступивших от гос.корпорации - Фонда содействия реформированию ЖКХ</t>
  </si>
  <si>
    <t>Субсидии на обеспечение мероприятий по переселению граждан из АЖФ, в том числе переселение граждан из АЖФ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</si>
  <si>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областного бюджета на обеспечение мероприятий по переселению граждан из АЖФ, в том числе переселению граждан из АЖФ с учетом необходимости развития малоэтажного жилищного строительства</t>
  </si>
  <si>
    <t>Субсидии бюджетам муниципальных образований на обеспечение мероприятий по переселению граждан из АЖФ, в том числе переселению граждан из АЖФ с учетом необходимости развития малоэтажного жилищного строительства, за счет средств из областного бюджета</t>
  </si>
  <si>
    <t>Строительство магистрали районного значения соединяющей ул. Степана Разина и Загородное шоссе (Дублер ул. Чкалова) в г. Оренбурге. 1 этап, Оренбургская Область, Город Оренбург)</t>
  </si>
  <si>
    <t>Строительство дороги ул. Маршала Советского Союза Рокоссовского, соединяющей ул. Терешковой и пр. Победы в г. Оренбурге. Участок, соединяющий ул. Терешковой и пр. Победы в г. Оренбурге. 1 пусковой комплекс., Оренбургская Область, Город Оренбург)</t>
  </si>
  <si>
    <t xml:space="preserve">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восстановлению объектов благоустройства за счет средств резервного фонда Правительства Российской Федерации</t>
  </si>
  <si>
    <t xml:space="preserve">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восстановлению автомобильных дорог местного значения за счет средств резервного фонда Правительства Российской Федерации (Выполнены мероприятия по восстановлению автомобильных дорог местного значения при ликвидации последствий чрезвычайной ситуации в Оренбургской области)</t>
  </si>
  <si>
    <t xml:space="preserve">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восстановлению объектов жилищно-коммунального хозяйства за счет средств резервного фонда Правительства Российской Федерации</t>
  </si>
  <si>
    <t xml:space="preserve">на оснащение оборудованием вновь построенных объектов муниципальной собственности для размещения общеобразовательных организаций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</si>
  <si>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</si>
  <si>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 xml:space="preserve"> 1 01 02023 01 0000 110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</si>
  <si>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</si>
  <si>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1 01 02023 01 1000 110</t>
  </si>
  <si>
    <t>182 1 01 02023 01 1000 110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</si>
  <si>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</si>
  <si>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 xml:space="preserve"> 1 01 02024 01 0000 110</t>
  </si>
  <si>
    <t>1 01 02024 01 1000 110</t>
  </si>
  <si>
    <t>182 1 01 02024 01 1000 110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</si>
  <si>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</si>
  <si>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</si>
  <si>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 xml:space="preserve">1 01 02180 01 0000 110
</t>
  </si>
  <si>
    <t xml:space="preserve">1 01 02180 01 1000 110
</t>
  </si>
  <si>
    <t xml:space="preserve">182 1 01 02180 01 1000 110
</t>
  </si>
  <si>
    <t xml:space="preserve">1 01 02210 01 0000 110
</t>
  </si>
  <si>
    <t xml:space="preserve">1 01 02210 01 1000 110
</t>
  </si>
  <si>
    <t xml:space="preserve">182 1 01 02210 01 1000 110
</t>
  </si>
  <si>
    <t xml:space="preserve">1 01 02230 01 0000 110
</t>
  </si>
  <si>
    <t xml:space="preserve">1 01 02230 01 1000 110
</t>
  </si>
  <si>
    <t xml:space="preserve">182 1 01 02230 01 1000 110
</t>
  </si>
  <si>
    <t>Налог, взимаемый в связи с применением специального налогового режима "Автоматизированная упрощенная система налогообложения"</t>
  </si>
  <si>
    <t>Налог, взимаемый в связи с применением специального налогового режима "Автоматизированная упрощенная система налогообложения" (сумма платежа (перерасчеты, недоимка и задолженность по соответствующему платежу, в том числе по отмененному)</t>
  </si>
  <si>
    <t xml:space="preserve"> 1 05 07000 01 0000 110</t>
  </si>
  <si>
    <t xml:space="preserve"> 1 05 07000 01 1000 110</t>
  </si>
  <si>
    <t>182 1 05 07000 01 1000 110</t>
  </si>
  <si>
    <t>817 1 16 01203 01 9000 140</t>
  </si>
  <si>
    <t>министерство природных ресурсов, экологии и имущественных отношений</t>
  </si>
  <si>
    <t>Субсидии бюджетам на адресное строительство школ в отдельных населенных пунктах с объективно выявленной потребностью инфраструктуры (зданий) школ</t>
  </si>
  <si>
    <t>Субсидии бюджетам городских округов на адресное строительство школ в отдельных населенных пунктах с объективно выявленной потребностью инфраструктуры (зданий) школ</t>
  </si>
  <si>
    <t xml:space="preserve">2 02 25049 00 0000 150
</t>
  </si>
  <si>
    <t xml:space="preserve">2 02 25049 04 0000 150
</t>
  </si>
  <si>
    <t>041 2 02 25049 04 0000 150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</si>
  <si>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</si>
  <si>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</si>
  <si>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управление культуры админисирации города Оренбурга</t>
  </si>
  <si>
    <t>2 02 25467 00 0000 150</t>
  </si>
  <si>
    <t>2 02 25467 04 0000 150</t>
  </si>
  <si>
    <t>062 2 02 25467 04 0000 150</t>
  </si>
  <si>
    <t xml:space="preserve">на поддержку отрасли культуры </t>
  </si>
  <si>
    <t>на софинансирование капитальных вложений в объекты муниципальной собственности на cоздание новых мест в общеобразовательных организациях в связи с ростом числа обучающихся, вызванным демографическим фактором</t>
  </si>
  <si>
    <t xml:space="preserve">на проведение капитального ремонта и обновление материально-технической базы для занятий физической культурой и спортом в общеобразовательных организациях, расположенных в сельской местности и городах с численностью населения до 250 тысяч человек </t>
  </si>
  <si>
    <t>Средства от распоряжения и реализации выморочного имущества, обращенного в собственность государства (в части реализации основных средств по указанному имуществу)</t>
  </si>
  <si>
    <t>Средства от распоряжения и реализации выморочного имущества, обращенного в собственность городских округов (в части реализации основных средств по указанному имуществу)</t>
  </si>
  <si>
    <t>1 14 03000 00 0000 410</t>
  </si>
  <si>
    <t>1 14 03040 04 0000 410</t>
  </si>
  <si>
    <t>006 1 14 03040 04 0000 410</t>
  </si>
  <si>
    <t>041 1 17 05040 04 0000 180</t>
  </si>
  <si>
    <t>на софинансирование капитальных вложений в объекты муниципальной собственности</t>
  </si>
  <si>
    <t xml:space="preserve">на реализацию мероприятий по модернизации школьных систем образования, источником финансового обеспечения которых являются исключительно средства областного бюджета </t>
  </si>
  <si>
    <t>Оснащение образовательных учреждений в сфере культуры (детских школ искусств)</t>
  </si>
  <si>
    <t>811 1 16 01203 01 0013 140</t>
  </si>
  <si>
    <t>112 1 11 05324 04 0000 120</t>
  </si>
  <si>
    <t>006 1 11 05034 04 0000 120</t>
  </si>
  <si>
    <t>006 1 13 02064 04 0000 130</t>
  </si>
  <si>
    <t>Доходы от приватизации имущества, находящегося в собственности городских округов, в части приватизации нефинансовых активов имущества казны</t>
  </si>
  <si>
    <t>Доходы от приватизации имущества, находящегося в государственной и муниципальной собственности</t>
  </si>
  <si>
    <t>1 14 13000 00 0000 000</t>
  </si>
  <si>
    <t>1 14 13040 04 0000 410</t>
  </si>
  <si>
    <t>006 1 14 13040 04 0000 410</t>
  </si>
  <si>
    <t>039 1 17 01040 04 0000 180</t>
  </si>
  <si>
    <t>037 1 13 02994 04 0060 130</t>
  </si>
  <si>
    <t>041 1 17 15020 04 0081 150</t>
  </si>
  <si>
    <t>112 1 17 15020 04 0080 150</t>
  </si>
  <si>
    <t>112 1 17 15020 04 0082 150</t>
  </si>
  <si>
    <t>041 1 17 15020 04 0083 150</t>
  </si>
  <si>
    <t>041 1 17 15020 04 0084 150</t>
  </si>
  <si>
    <t>041 1 17 15020 04 0085 150</t>
  </si>
  <si>
    <t>041 1 17 15020 04 0086 150</t>
  </si>
  <si>
    <t>041 1 17 15020 04 0087 150</t>
  </si>
  <si>
    <t>041 1 17 15020 04 0088 150</t>
  </si>
  <si>
    <t>041 1 17 15020 04 0090 150</t>
  </si>
  <si>
    <t>041 1 17 15020 04 0091 150</t>
  </si>
  <si>
    <t>112 1 17 15020 04 0093 150</t>
  </si>
  <si>
    <t>112 1 17 15020 04 0094 150</t>
  </si>
  <si>
    <t>041 1 17 15020 04 0095 150</t>
  </si>
  <si>
    <t>112 1 17 15020 04 0096 150</t>
  </si>
  <si>
    <t>009 1 17 15020 04 0097 150</t>
  </si>
  <si>
    <t>041 1 17 15020 04 0098 150</t>
  </si>
  <si>
    <t>112 1 17 15020 04 0099 150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</si>
  <si>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 (штрафы за невыполнение в срок законного предписания (постановления, представления, решения) органа (должностного лица), осуществляющего муниципальный контроль) </t>
  </si>
  <si>
    <t>1 16 01194 01 0005 140</t>
  </si>
  <si>
    <t>112 1 16 01194 01 0005 140</t>
  </si>
  <si>
    <t>на обеспечение выплат по судебным решениям собственникам жилых и нежилых помещений, расположенных  в многоквартирном доме по адресу: Оренбург ул. Советская д.1</t>
  </si>
  <si>
    <t>на проведение капитального ремонта общего имущества многоквартирных домов, поврежденных в результате ЧС, сложившейся на территории Оренбургской области в связи с прохождением весеннего паводка в 2024 году</t>
  </si>
  <si>
    <t>112 2 02 15002 04 0000 150</t>
  </si>
  <si>
    <t>013 1 11 05034 04 0000 120</t>
  </si>
  <si>
    <t>008 1 11 05324 04 0000 120</t>
  </si>
  <si>
    <t>008 1 13 02994 04 0020 130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</si>
  <si>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 (иные штрафы)</t>
  </si>
  <si>
    <t xml:space="preserve"> 1 16 07010 04 9000 140</t>
  </si>
  <si>
    <t>001  1 16 07010 04 9000 140</t>
  </si>
  <si>
    <t>006 1 16 07010 04 9000 140</t>
  </si>
  <si>
    <t>008 1 16 07010 04 9000 140</t>
  </si>
  <si>
    <t>009 1 16 07010 04 9000 140</t>
  </si>
  <si>
    <t>039 1 16 07010 04 9000 140</t>
  </si>
  <si>
    <t>041 1 16 07010 04 9000 140</t>
  </si>
  <si>
    <t>112 1 16 07010 04 9000 140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</si>
  <si>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(иные штрафы)</t>
  </si>
  <si>
    <t>1 16 07090 04 9000 140</t>
  </si>
  <si>
    <t>008 1 16 07090 04 9000 140</t>
  </si>
  <si>
    <t>009 1 16 07090 04 9000 140</t>
  </si>
  <si>
    <t>039 1 16 07090 04 9000 140</t>
  </si>
  <si>
    <t>112 1 16 07090 04 9000 140</t>
  </si>
  <si>
    <t>Возмещение ущерба при возникновении страховых случаев, когда выгодоприобретателями выступают получатели средств бюджета городского округа (иные штрафы)</t>
  </si>
  <si>
    <t xml:space="preserve"> 1 16 10031 04 9000 140</t>
  </si>
  <si>
    <t xml:space="preserve"> 008 1 16 10031 04 9000 140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</si>
  <si>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 (иные штрафы)</t>
  </si>
  <si>
    <t xml:space="preserve"> 1 16 10032 04 9000 140</t>
  </si>
  <si>
    <t>006 1 16 10032 04 9000 140</t>
  </si>
  <si>
    <t xml:space="preserve"> 008 1 16 10032 04 9000 140</t>
  </si>
  <si>
    <t xml:space="preserve"> 009 1 16 10032 04 9000 140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</si>
  <si>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 (иные штрафы)</t>
  </si>
  <si>
    <t>1 16 10061 04 9000 140</t>
  </si>
  <si>
    <t>001 1 16 10061 04 9000 140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</si>
  <si>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 (иные штрафы)</t>
  </si>
  <si>
    <t xml:space="preserve"> 1 16 10100 04 9000 140</t>
  </si>
  <si>
    <t>Платежи, уплачиваемые в целях возмещения вреда, причиняемого автомобильным дорогам местного значения тяжеловесными транспортными средствами (иные штрафы)</t>
  </si>
  <si>
    <t>1 16 11064 01 9000 140</t>
  </si>
  <si>
    <t>041 1 16 11064 01 9000 140</t>
  </si>
  <si>
    <t>1 03 03000 01 0000 110</t>
  </si>
  <si>
    <t>Туристический налог</t>
  </si>
  <si>
    <t>Туристический налог (сумма платежа (перерасчеты, недоимка и задолженность по соответствующему платежу, в том числе по отмененному)</t>
  </si>
  <si>
    <t>1 03 03000 01 1000 110</t>
  </si>
  <si>
    <t>182 1 03 03000 01 1000 110</t>
  </si>
  <si>
    <t>041 1 14 02042 04 0000 440</t>
  </si>
  <si>
    <t>041 1 16 10100 04 9000 140</t>
  </si>
  <si>
    <t>на реализацию мероприятий по переселению граждан из жилых домов, признанных аварийными после 1 января 2022 года, находящихся под угрозой обрушения</t>
  </si>
  <si>
    <t>на обеспечение мероприятий по модернизации систем коммунальной инфраструктуры в целях реализации инфраструктурных проектов (мероприятий)</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</si>
  <si>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</si>
  <si>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1 01 02200 01 0000 110</t>
  </si>
  <si>
    <t>1 01 02200 01 1000 110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</si>
  <si>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</si>
  <si>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182 1 01 02200 01 1000 110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</si>
  <si>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</si>
  <si>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</si>
  <si>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1 01 02220 01 0000 110</t>
  </si>
  <si>
    <t>1 01 02220 01 1000 110</t>
  </si>
  <si>
    <t>004 1 17 01040 04 0000 180</t>
  </si>
  <si>
    <t xml:space="preserve">на реализацию инициативных проектов </t>
  </si>
  <si>
    <t xml:space="preserve">на создание объектов транспортной инфраструктуры в целях реализации инфраструктурных проектов (мероприятий) на 2026 год </t>
  </si>
  <si>
    <t xml:space="preserve">на стимулирование повышения уровня социально-экономического развития и качества управления финансами </t>
  </si>
  <si>
    <t>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</si>
  <si>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Приложение 1</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</si>
  <si>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</si>
  <si>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</si>
  <si>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Доходы бюджета города Оренбурга на 2026 год и на плановый период 2027 и 2028 годов</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</si>
  <si>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</si>
  <si>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</si>
  <si>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</si>
  <si>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</si>
  <si>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Код видов доходов,    подвидов доходов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</si>
  <si>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</si>
  <si>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</si>
  <si>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</si>
  <si>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</si>
  <si>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</si>
  <si>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</si>
  <si>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</si>
  <si>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</si>
  <si>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1 16 01053 01 0063 140</t>
  </si>
  <si>
    <t>1 16 01053 01 0271 140</t>
  </si>
  <si>
    <t>1 16 01073 01 0233 140</t>
  </si>
  <si>
    <t xml:space="preserve"> 1 16 01143 01 0005 140</t>
  </si>
  <si>
    <t>1 16 01143 01 0054 140</t>
  </si>
  <si>
    <t>1 16 01143 01 0055 140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</si>
  <si>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</si>
  <si>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</si>
  <si>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</si>
  <si>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</si>
  <si>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</si>
  <si>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</si>
  <si>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</si>
  <si>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</si>
  <si>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</si>
  <si>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</si>
  <si>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</si>
  <si>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поступившая в рамках договора социального найма жилого помещения)</t>
  </si>
  <si>
    <t>Прочие доходы от компенсации затрат бюджетов городских округов (доходы от компенсации затрат, связанных  с предоставлением услуг, согласно гарантированному перечню услуг по погребению)</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</si>
  <si>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</si>
  <si>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(за несвоевременное внесение платы в рамках договора за предоставление права на размещение и эксплуатацию нестационарного торгового объекта)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</si>
  <si>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за просрочку платежей по договору, неисполнение (ненадлежащее исполнение) обязательств)</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</si>
  <si>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</si>
  <si>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Инициативные платежи, зачисляемые в бюджеты городских округов («Благоустройство территории (замена забора) многоквартирного дома по адресу: г. Оренбург, ул. Кирова, д. 54а»)</t>
  </si>
  <si>
    <t>Инициативные платежи, зачисляемые в бюджеты городских округов («Благоустройство территории (ремонт тротуаров на детской площадке) многоквартирного дома по адресу: г. Оренбург, пр-кт Гагарина, д. 44/3»)</t>
  </si>
  <si>
    <t xml:space="preserve"> 1 17 15020 04 0080 150</t>
  </si>
  <si>
    <t xml:space="preserve"> 1 17 15020 04 0081 150</t>
  </si>
  <si>
    <t>Инициативные платежи, зачисляемые в бюджеты городских округов («Благоустройство территории (установка МАФ на детской площадке) многоквартирного дома по адресу: г. Оренбург, пр-кт Гагарина, д. 44/3»)</t>
  </si>
  <si>
    <t xml:space="preserve"> 1 17 15020 04 0082 150</t>
  </si>
  <si>
    <t xml:space="preserve">Инициативные платежи, зачисляемые в бюджеты городских округов («Благоустройство территории (ремонт асфальтового покрытия автомобильной парковки) многоквартирного дома по адресу: г. Оренбург, пр-кт Гагарина, д. 33/2») </t>
  </si>
  <si>
    <t xml:space="preserve"> 1 17 15020 04 0083 150</t>
  </si>
  <si>
    <t>Инициативные платежи, зачисляемые в бюджеты городских округов («Благоустройство территории (ремонт асфальтового покрытия тротуара с бордюром и поребриком) многоквартирного дома по адресу: г. Оренбург, ул. Чкалова, д. 39/1»)</t>
  </si>
  <si>
    <t>1 17 15020 04 0084 150</t>
  </si>
  <si>
    <t>Инициативные платежи, зачисляемые в бюджеты городских округов («Благоустройство территории (ремонт асфальтового покрытия дворового проезда) многоквартирного дома по адресу: г. Оренбург, ул. Чкалова, д. 39/1»)</t>
  </si>
  <si>
    <t xml:space="preserve"> 1 17 15020 04 0085 150</t>
  </si>
  <si>
    <t xml:space="preserve"> 1 17 15020 04 0086 150</t>
  </si>
  <si>
    <t xml:space="preserve"> 1 17 15020 04 0087 150</t>
  </si>
  <si>
    <t>Инициативные платежи, зачисляемые в бюджеты городских округов («Благоустройство придомовой территории (асфальтирование, частичная замена бордюров) многоквартирного дома по адресу: г. Оренбург, ул. Челюскинцев, д. 17Б»)</t>
  </si>
  <si>
    <t>1 17 15020 04 0088 150</t>
  </si>
  <si>
    <t>Инициативные платежи, зачисляемые в бюджеты городских округов («Благоустройство придомовой территории (асфальтирование) многоквартирного дома по адресу: г. Оренбург, ул. Челюскинцев, д. 17Г»)</t>
  </si>
  <si>
    <t>Инициативные платежи, зачисляемые в бюджеты городских округов («Благоустройство территории (ремонт асфальтобетонного покрытия въезда во двор со стороны ул. Прохоренко) многоквартирных домов по адресам: г. Оренбург, пр-д Нижний д. 6. Оренбург, пр-д Нижний д. 8/1»)</t>
  </si>
  <si>
    <t xml:space="preserve"> 1 17 15020 04 0089 150</t>
  </si>
  <si>
    <t>Инициативные платежи, зачисляемые в бюджеты городских округов («Благоустройство придомовой территории многоквартирного дома по адресу: г. Оренбург, пр-кт Гагарина, д. 27»)</t>
  </si>
  <si>
    <t xml:space="preserve"> 1 17 15020 04 0090 150</t>
  </si>
  <si>
    <t>Инициативные платежи, зачисляемые в бюджеты городских округов («Благоустройство придомовой территории многоквартирного дома по адресу: г. Оренбург, пр-кт Гагарина, д. 27/2»)</t>
  </si>
  <si>
    <t xml:space="preserve"> 1 17 15020 04 0091 150</t>
  </si>
  <si>
    <t>Инициативные платежи, зачисляемые в бюджеты городских округов («Благоустройство придомовой территории многоквартирного дома по адресу: г. Оренбург, пр-кт Гагарина, д. 58»)</t>
  </si>
  <si>
    <t xml:space="preserve"> 1 17 15020 04 0092 150</t>
  </si>
  <si>
    <t xml:space="preserve"> 1 17 15020 04 0093 150</t>
  </si>
  <si>
    <t xml:space="preserve">Инициативные платежи, зачисляемые в бюджеты городских округов («Благоустройство дворовой территории – (устройство детской площадки) многоквартирного дома по адресу: г. Оренбург, ул. Алтайская, д. 2/1») </t>
  </si>
  <si>
    <t>Инициативные платежи, зачисляемые в бюджеты городских округов («Благоустройство придомовой территории многоквартирного дома по адресу: г. Оренбург, ул. Гаранькина, д. 21/1»)</t>
  </si>
  <si>
    <t>Инициативные платежи, зачисляемые в бюджеты городских округов («Благоустройство придомовой территории (асфальтированного покрытия проезда вдоль дома, въезда во двор) многоквартирного дома по адресу: г. Оренбург, ул. Ноябрьская, д. 62»)</t>
  </si>
  <si>
    <t xml:space="preserve"> 1 17 15020 04 0094 150</t>
  </si>
  <si>
    <t xml:space="preserve"> 1 17 15020 04 0095 150</t>
  </si>
  <si>
    <t>Инициативные платежи, зачисляемые в бюджеты городских округов («Благоустройство дворовой территории многоквартирного дома по адресу: г. Оренбург, ул. Березка, д. 2/5»)</t>
  </si>
  <si>
    <t>Инициативные платежи, зачисляемые в бюджеты городских округов («Благоустройство и восстановление спортивной площадки в Дубках по адресу: г. Оренбург, граница СНТ «Водовод», Дубки»)</t>
  </si>
  <si>
    <t xml:space="preserve"> 1 17 15020 04 0096 150</t>
  </si>
  <si>
    <t xml:space="preserve"> 1 17 15020 04 0097 150</t>
  </si>
  <si>
    <t>Инициативные платежи, зачисляемые в бюджеты городских округов («Благоустройство придомовой  территории» (ремонт асфальтового покрытия входной группы) многоквартирного дома по адресу: г. Оренбург, пр-кт Гагарина, д. 2 ж»)</t>
  </si>
  <si>
    <t xml:space="preserve"> 1 17 15020 04 0098 150</t>
  </si>
  <si>
    <t xml:space="preserve"> 1 17 15020 04 0099 150</t>
  </si>
  <si>
    <t>Инициативные платежи, зачисляемые в бюджеты городских округов («Благоустройство дворовой территории многоквартирного дома по ул. Диагностики, д. 17/1, г. Оренбург»)</t>
  </si>
  <si>
    <t xml:space="preserve"> 041 1 17 15020 04 0089 150</t>
  </si>
  <si>
    <t xml:space="preserve"> 041 1 17 15020 04 0092 150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</si>
  <si>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</si>
  <si>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</si>
  <si>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</si>
  <si>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городских округов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</si>
  <si>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</si>
  <si>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</si>
  <si>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</si>
  <si>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</si>
  <si>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от _____ № ___</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</si>
  <si>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</si>
  <si>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</si>
  <si>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2028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</si>
</sst>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
    <numFmt numFmtId="165" formatCode="&quot;₽&quot;###,##0.00"/>
    <numFmt numFmtId="166" formatCode="&quot;₽&quot;###,##0.0"/>
    <numFmt numFmtId="167" formatCode="&quot;&quot;###,##0"/>
  </numFmts>
  <fonts count="47" x14ac:knownFonts="1">
    <font>
      <sz val="14"/>
      <color theme="1"/>
      <name val="Times New Roman"/>
      <family val="2"/>
      <charset val="204"/>
    </font>
    <font>
      <sz val="14"/>
      <name val="Times New Roman"/>
      <family val="1"/>
      <charset val="204"/>
    </font>
    <font>
      <sz val="8"/>
      <color theme="1"/>
      <name val="Calibri"/>
      <family val="2"/>
      <charset val="204"/>
      <scheme val="minor"/>
    </font>
    <font>
      <sz val="14"/>
      <color rgb="FFC00000"/>
      <name val="Times New Roman"/>
      <family val="1"/>
      <charset val="204"/>
    </font>
    <font>
      <i/>
      <sz val="14"/>
      <color rgb="FFC00000"/>
      <name val="Times New Roman"/>
      <family val="1"/>
      <charset val="204"/>
    </font>
    <font>
      <i/>
      <sz val="14"/>
      <color rgb="FF0070C0"/>
      <name val="Times New Roman"/>
      <family val="1"/>
      <charset val="204"/>
    </font>
    <font>
      <sz val="14"/>
      <color rgb="FF0070C0"/>
      <name val="Times New Roman"/>
      <family val="1"/>
      <charset val="204"/>
    </font>
    <font>
      <i/>
      <sz val="14"/>
      <color theme="8" tint="-0.249977111117893"/>
      <name val="Times New Roman"/>
      <family val="1"/>
      <charset val="204"/>
    </font>
    <font>
      <i/>
      <sz val="14"/>
      <name val="Times New Roman"/>
      <family val="1"/>
      <charset val="204"/>
    </font>
    <font>
      <sz val="14"/>
      <color theme="1"/>
      <name val="Times New Roman"/>
      <family val="1"/>
      <charset val="204"/>
    </font>
    <font>
      <i/>
      <sz val="14"/>
      <color theme="9" tint="-0.499984740745262"/>
      <name val="Times New Roman"/>
      <family val="1"/>
      <charset val="204"/>
    </font>
    <font>
      <sz val="14"/>
      <color theme="9" tint="-0.499984740745262"/>
      <name val="Times New Roman"/>
      <family val="1"/>
      <charset val="204"/>
    </font>
    <font>
      <sz val="12"/>
      <color theme="1"/>
      <name val="Times New Roman"/>
      <family val="1"/>
      <charset val="204"/>
    </font>
    <font>
      <sz val="16"/>
      <name val="Times New Roman"/>
      <family val="1"/>
      <charset val="204"/>
    </font>
    <font>
      <sz val="12"/>
      <name val="Times New Roman"/>
      <family val="1"/>
      <charset val="204"/>
    </font>
    <font>
      <sz val="12"/>
      <color rgb="FFC00000"/>
      <name val="Times New Roman"/>
      <family val="1"/>
      <charset val="204"/>
    </font>
    <font>
      <sz val="12"/>
      <color theme="9" tint="-0.499984740745262"/>
      <name val="Times New Roman"/>
      <family val="1"/>
      <charset val="204"/>
    </font>
    <font>
      <sz val="12"/>
      <color rgb="FF0070C0"/>
      <name val="Times New Roman"/>
      <family val="1"/>
      <charset val="204"/>
    </font>
    <font>
      <sz val="12"/>
      <color theme="8" tint="-0.249977111117893"/>
      <name val="Times New Roman"/>
      <family val="1"/>
      <charset val="204"/>
    </font>
    <font>
      <sz val="14"/>
      <color indexed="8"/>
      <name val="Times New Roman"/>
      <family val="1"/>
      <charset val="204"/>
    </font>
    <font>
      <sz val="12"/>
      <color indexed="8"/>
      <name val="Times New Roman"/>
      <family val="1"/>
      <charset val="204"/>
    </font>
    <font>
      <b/>
      <sz val="16"/>
      <name val="Times New Roman"/>
      <family val="1"/>
      <charset val="204"/>
    </font>
    <font>
      <b/>
      <sz val="14"/>
      <name val="Times New Roman"/>
      <family val="1"/>
      <charset val="204"/>
    </font>
    <font>
      <sz val="12"/>
      <color theme="5" tint="-0.249977111117893"/>
      <name val="Times New Roman"/>
      <family val="1"/>
      <charset val="204"/>
    </font>
    <font>
      <b/>
      <sz val="12"/>
      <name val="Times New Roman"/>
      <family val="1"/>
      <charset val="204"/>
    </font>
    <font>
      <sz val="14"/>
      <color theme="5" tint="-0.249977111117893"/>
      <name val="Times New Roman"/>
      <family val="1"/>
      <charset val="204"/>
    </font>
    <font>
      <i/>
      <sz val="14"/>
      <color theme="5" tint="-0.249977111117893"/>
      <name val="Times New Roman"/>
      <family val="1"/>
      <charset val="204"/>
    </font>
    <font>
      <b/>
      <i/>
      <sz val="14"/>
      <name val="Times New Roman"/>
      <family val="1"/>
      <charset val="204"/>
    </font>
    <font>
      <b/>
      <sz val="14"/>
      <color theme="8" tint="-0.249977111117893"/>
      <name val="Times New Roman"/>
      <family val="1"/>
      <charset val="204"/>
    </font>
    <font>
      <b/>
      <sz val="14"/>
      <color rgb="FFC00000"/>
      <name val="Times New Roman"/>
      <family val="1"/>
      <charset val="204"/>
    </font>
    <font>
      <b/>
      <i/>
      <sz val="14"/>
      <color rgb="FF0070C0"/>
      <name val="Times New Roman"/>
      <family val="1"/>
      <charset val="204"/>
    </font>
    <font>
      <sz val="14"/>
      <color theme="8" tint="-0.249977111117893"/>
      <name val="Times New Roman"/>
      <family val="1"/>
      <charset val="204"/>
    </font>
    <font>
      <b/>
      <sz val="14"/>
      <color rgb="FF00B050"/>
      <name val="Times New Roman"/>
      <family val="1"/>
      <charset val="204"/>
    </font>
    <font>
      <b/>
      <sz val="12"/>
      <color rgb="FF00B050"/>
      <name val="Times New Roman"/>
      <family val="1"/>
      <charset val="204"/>
    </font>
    <font>
      <b/>
      <sz val="12"/>
      <color rgb="FFC00000"/>
      <name val="Times New Roman"/>
      <family val="1"/>
      <charset val="204"/>
    </font>
    <font>
      <i/>
      <sz val="14"/>
      <color theme="1"/>
      <name val="Times New Roman"/>
      <family val="1"/>
      <charset val="204"/>
    </font>
    <font>
      <b/>
      <u/>
      <sz val="12"/>
      <color theme="9" tint="-0.499984740745262"/>
      <name val="Times New Roman"/>
      <family val="1"/>
      <charset val="204"/>
    </font>
    <font>
      <i/>
      <sz val="12"/>
      <color rgb="FF0070C0"/>
      <name val="Times New Roman"/>
      <family val="1"/>
      <charset val="204"/>
    </font>
    <font>
      <sz val="14"/>
      <color rgb="FFFF0000"/>
      <name val="Times New Roman"/>
      <family val="1"/>
      <charset val="204"/>
    </font>
    <font>
      <sz val="12"/>
      <color theme="3" tint="0.39997558519241921"/>
      <name val="Times New Roman"/>
      <family val="1"/>
      <charset val="204"/>
    </font>
    <font>
      <sz val="14"/>
      <color theme="3" tint="0.39997558519241921"/>
      <name val="Times New Roman"/>
      <family val="1"/>
      <charset val="204"/>
    </font>
    <font>
      <b/>
      <i/>
      <sz val="14"/>
      <color theme="1"/>
      <name val="Times New Roman"/>
      <family val="1"/>
      <charset val="204"/>
    </font>
    <font>
      <b/>
      <sz val="14"/>
      <color theme="1"/>
      <name val="Times New Roman"/>
      <family val="1"/>
      <charset val="204"/>
    </font>
    <font>
      <i/>
      <sz val="12"/>
      <color theme="9" tint="-0.499984740745262"/>
      <name val="Times New Roman"/>
      <family val="1"/>
      <charset val="204"/>
    </font>
    <font>
      <sz val="14"/>
      <color theme="8" tint="-0.499984740745262"/>
      <name val="Times New Roman"/>
      <family val="1"/>
      <charset val="204"/>
    </font>
    <font>
      <u/>
      <sz val="14"/>
      <color theme="10"/>
      <name val="Times New Roman"/>
      <family val="2"/>
      <charset val="204"/>
    </font>
    <font>
      <sz val="14"/>
      <color theme="6" tint="-0.499984740745262"/>
      <name val="Times New Roman"/>
      <family val="1"/>
      <charset val="204"/>
    </font>
  </fonts>
  <fills count="5">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0" fontId="2" fillId="0" borderId="0"/>
    <xf numFmtId="0" fontId="45" fillId="0" borderId="0" applyNumberFormat="0" applyFill="0" applyBorder="0" applyAlignment="0" applyProtection="0"/>
  </cellStyleXfs>
  <cellXfs count="128">
    <xf numFmtId="0" fontId="0" fillId="0" borderId="0" xfId="0"/>
    <xf numFmtId="0" fontId="1" fillId="0" borderId="0" xfId="0" applyFont="1" applyFill="1" applyAlignment="1">
      <alignment vertical="center"/>
    </xf>
    <xf numFmtId="0" fontId="1" fillId="0" borderId="1" xfId="0" applyFont="1" applyFill="1" applyBorder="1" applyAlignment="1">
      <alignment horizontal="justify" vertical="center" wrapText="1"/>
    </xf>
    <xf numFmtId="4" fontId="1" fillId="0" borderId="1" xfId="0" applyNumberFormat="1" applyFont="1" applyFill="1" applyBorder="1" applyAlignment="1">
      <alignment vertical="center" wrapText="1"/>
    </xf>
    <xf numFmtId="0" fontId="4" fillId="0" borderId="1" xfId="0" applyFont="1" applyFill="1" applyBorder="1" applyAlignment="1">
      <alignment horizontal="justify" vertical="center" wrapText="1"/>
    </xf>
    <xf numFmtId="4" fontId="3" fillId="0" borderId="1" xfId="0" applyNumberFormat="1" applyFont="1" applyFill="1" applyBorder="1" applyAlignment="1">
      <alignment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1" fillId="0" borderId="1" xfId="0" applyNumberFormat="1" applyFont="1" applyFill="1" applyBorder="1" applyAlignment="1">
      <alignment horizontal="justify" vertical="center" wrapText="1"/>
    </xf>
    <xf numFmtId="164" fontId="1" fillId="0" borderId="0" xfId="0" applyNumberFormat="1" applyFont="1" applyFill="1" applyAlignment="1">
      <alignment vertical="center"/>
    </xf>
    <xf numFmtId="0" fontId="1" fillId="0" borderId="0" xfId="0" applyFont="1" applyFill="1" applyAlignment="1">
      <alignment horizontal="justify" vertical="center"/>
    </xf>
    <xf numFmtId="0" fontId="4" fillId="0" borderId="0" xfId="0" applyFont="1" applyFill="1" applyAlignment="1">
      <alignment vertical="center"/>
    </xf>
    <xf numFmtId="0" fontId="3"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5" fillId="0" borderId="0" xfId="0" applyFont="1" applyFill="1" applyAlignment="1">
      <alignment vertical="center"/>
    </xf>
    <xf numFmtId="0" fontId="7" fillId="0" borderId="0" xfId="0" applyFont="1" applyFill="1" applyAlignment="1">
      <alignment vertical="center"/>
    </xf>
    <xf numFmtId="0" fontId="6" fillId="0" borderId="0" xfId="0" applyFont="1" applyFill="1" applyAlignment="1">
      <alignment vertical="center"/>
    </xf>
    <xf numFmtId="0" fontId="10" fillId="0" borderId="1" xfId="0" applyFont="1" applyFill="1" applyBorder="1" applyAlignment="1">
      <alignment horizontal="justify" vertical="center" wrapText="1"/>
    </xf>
    <xf numFmtId="0" fontId="10" fillId="0" borderId="0" xfId="0" applyFont="1" applyFill="1" applyAlignment="1">
      <alignment vertical="center"/>
    </xf>
    <xf numFmtId="0" fontId="11" fillId="0" borderId="0" xfId="0" applyFont="1" applyFill="1" applyAlignment="1">
      <alignment vertical="center"/>
    </xf>
    <xf numFmtId="4" fontId="11" fillId="0" borderId="1" xfId="0" applyNumberFormat="1" applyFont="1" applyFill="1" applyBorder="1" applyAlignment="1">
      <alignment vertical="center" wrapText="1"/>
    </xf>
    <xf numFmtId="0" fontId="10" fillId="0" borderId="0" xfId="0" applyFont="1" applyFill="1" applyAlignment="1">
      <alignment horizontal="center" vertical="center"/>
    </xf>
    <xf numFmtId="0" fontId="11" fillId="0" borderId="1" xfId="0" applyFont="1" applyFill="1" applyBorder="1" applyAlignment="1">
      <alignment horizontal="justify" vertical="center" wrapText="1"/>
    </xf>
    <xf numFmtId="0" fontId="8" fillId="0" borderId="0" xfId="0" applyFont="1" applyFill="1" applyAlignment="1">
      <alignment horizontal="center" vertical="center"/>
    </xf>
    <xf numFmtId="4" fontId="1" fillId="0" borderId="1" xfId="0" applyNumberFormat="1" applyFont="1" applyFill="1" applyBorder="1" applyAlignment="1">
      <alignment horizontal="right" vertical="center" wrapText="1"/>
    </xf>
    <xf numFmtId="0" fontId="19" fillId="0" borderId="1" xfId="0" applyFont="1" applyFill="1" applyBorder="1" applyAlignment="1">
      <alignment horizontal="justify" vertical="center" wrapText="1"/>
    </xf>
    <xf numFmtId="4" fontId="1" fillId="0" borderId="0" xfId="0" applyNumberFormat="1" applyFont="1" applyFill="1" applyAlignment="1">
      <alignment vertical="center"/>
    </xf>
    <xf numFmtId="4" fontId="22" fillId="0" borderId="0" xfId="0" applyNumberFormat="1" applyFont="1" applyFill="1" applyAlignment="1">
      <alignment vertical="center"/>
    </xf>
    <xf numFmtId="0" fontId="22" fillId="0" borderId="0" xfId="0" applyFont="1" applyFill="1" applyAlignment="1">
      <alignment vertical="center"/>
    </xf>
    <xf numFmtId="0" fontId="14" fillId="0" borderId="1" xfId="0" applyFont="1" applyFill="1" applyBorder="1" applyAlignment="1">
      <alignment horizontal="right" vertical="center" wrapText="1"/>
    </xf>
    <xf numFmtId="0" fontId="16" fillId="0" borderId="1" xfId="0" applyFont="1" applyFill="1" applyBorder="1" applyAlignment="1">
      <alignment horizontal="right" vertical="center" wrapText="1"/>
    </xf>
    <xf numFmtId="0" fontId="14" fillId="0" borderId="0" xfId="0" applyFont="1" applyFill="1" applyAlignment="1">
      <alignment horizontal="right" vertical="center"/>
    </xf>
    <xf numFmtId="0" fontId="26" fillId="0" borderId="0" xfId="0" applyFont="1" applyFill="1" applyAlignment="1">
      <alignment vertical="center"/>
    </xf>
    <xf numFmtId="0" fontId="27" fillId="0" borderId="0" xfId="0" applyFont="1" applyFill="1" applyAlignment="1">
      <alignment vertical="center"/>
    </xf>
    <xf numFmtId="0" fontId="28" fillId="0" borderId="0" xfId="0" applyFont="1" applyFill="1" applyAlignment="1">
      <alignment vertical="center"/>
    </xf>
    <xf numFmtId="0" fontId="25" fillId="0" borderId="0" xfId="0" applyFont="1" applyFill="1" applyAlignment="1">
      <alignment vertical="center"/>
    </xf>
    <xf numFmtId="4" fontId="6" fillId="0" borderId="1" xfId="0" applyNumberFormat="1" applyFont="1" applyFill="1" applyBorder="1" applyAlignment="1">
      <alignment vertical="center" wrapText="1"/>
    </xf>
    <xf numFmtId="0" fontId="20"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0" fillId="0" borderId="1" xfId="0" applyBorder="1"/>
    <xf numFmtId="0" fontId="30" fillId="0" borderId="0" xfId="0" applyFont="1" applyFill="1" applyAlignment="1">
      <alignment vertical="center"/>
    </xf>
    <xf numFmtId="4" fontId="11" fillId="0" borderId="1" xfId="0" applyNumberFormat="1" applyFont="1" applyFill="1" applyBorder="1" applyAlignment="1">
      <alignment horizontal="right" vertical="center" wrapText="1"/>
    </xf>
    <xf numFmtId="0" fontId="32" fillId="0" borderId="0" xfId="0" applyFont="1" applyFill="1" applyAlignment="1">
      <alignment horizontal="justify" vertical="center"/>
    </xf>
    <xf numFmtId="0" fontId="33" fillId="0" borderId="0" xfId="0" applyFont="1" applyFill="1" applyAlignment="1">
      <alignment horizontal="right" vertical="center"/>
    </xf>
    <xf numFmtId="165" fontId="32" fillId="0" borderId="0" xfId="0" applyNumberFormat="1" applyFont="1" applyFill="1" applyAlignment="1">
      <alignment vertical="center"/>
    </xf>
    <xf numFmtId="0" fontId="32" fillId="0" borderId="0" xfId="0" applyFont="1" applyFill="1" applyAlignment="1">
      <alignment vertical="center"/>
    </xf>
    <xf numFmtId="0" fontId="3" fillId="0" borderId="0" xfId="0" applyFont="1" applyFill="1" applyAlignment="1">
      <alignment horizontal="justify" vertical="center"/>
    </xf>
    <xf numFmtId="0" fontId="15" fillId="0" borderId="0" xfId="0" applyFont="1" applyFill="1" applyAlignment="1">
      <alignment horizontal="right"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9" fillId="0" borderId="0" xfId="0" applyFont="1" applyFill="1" applyAlignment="1">
      <alignment horizontal="justify" vertical="center"/>
    </xf>
    <xf numFmtId="0" fontId="34" fillId="0" borderId="0" xfId="0" applyFont="1" applyFill="1" applyAlignment="1">
      <alignment horizontal="right" vertical="center"/>
    </xf>
    <xf numFmtId="0" fontId="29" fillId="0" borderId="0" xfId="0" applyFont="1" applyFill="1" applyAlignment="1">
      <alignment vertical="center"/>
    </xf>
    <xf numFmtId="165" fontId="29" fillId="0" borderId="0" xfId="0" applyNumberFormat="1" applyFont="1" applyFill="1" applyAlignment="1">
      <alignment vertical="center"/>
    </xf>
    <xf numFmtId="166" fontId="29" fillId="3" borderId="0" xfId="0" applyNumberFormat="1" applyFont="1" applyFill="1" applyAlignment="1">
      <alignment vertical="center"/>
    </xf>
    <xf numFmtId="0" fontId="16" fillId="0" borderId="1" xfId="0" applyFont="1" applyFill="1" applyBorder="1" applyAlignment="1">
      <alignment horizontal="center" vertical="center"/>
    </xf>
    <xf numFmtId="0" fontId="17" fillId="0" borderId="1" xfId="0" applyFont="1" applyBorder="1" applyAlignment="1">
      <alignment horizontal="center" vertical="center" wrapText="1"/>
    </xf>
    <xf numFmtId="0" fontId="14" fillId="0" borderId="1" xfId="1" applyFont="1" applyFill="1" applyBorder="1" applyAlignment="1">
      <alignment horizontal="center" vertical="center" wrapText="1"/>
    </xf>
    <xf numFmtId="0" fontId="22" fillId="2"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2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165" fontId="1" fillId="0" borderId="0" xfId="0" applyNumberFormat="1" applyFont="1" applyFill="1" applyAlignment="1">
      <alignment vertical="center"/>
    </xf>
    <xf numFmtId="0" fontId="12" fillId="0" borderId="1" xfId="0" applyFont="1" applyBorder="1" applyAlignment="1">
      <alignment horizontal="center"/>
    </xf>
    <xf numFmtId="4" fontId="13" fillId="0" borderId="0" xfId="0" applyNumberFormat="1" applyFont="1" applyFill="1" applyAlignment="1">
      <alignment vertical="center"/>
    </xf>
    <xf numFmtId="0" fontId="35" fillId="0" borderId="0" xfId="0" applyFont="1" applyFill="1" applyAlignment="1">
      <alignment vertical="center"/>
    </xf>
    <xf numFmtId="0" fontId="41" fillId="0" borderId="0" xfId="0" applyFont="1" applyFill="1" applyAlignment="1">
      <alignment vertical="center"/>
    </xf>
    <xf numFmtId="0" fontId="42" fillId="0" borderId="0" xfId="0" applyFont="1" applyFill="1" applyAlignment="1">
      <alignment vertical="center"/>
    </xf>
    <xf numFmtId="0" fontId="9" fillId="0" borderId="1" xfId="0" applyFont="1" applyBorder="1" applyAlignment="1">
      <alignment horizontal="left" vertical="center" wrapText="1"/>
    </xf>
    <xf numFmtId="0" fontId="12" fillId="0" borderId="1" xfId="0" applyFont="1" applyBorder="1" applyAlignment="1">
      <alignment horizontal="center" vertical="center" wrapText="1"/>
    </xf>
    <xf numFmtId="4" fontId="9" fillId="0" borderId="1" xfId="0" applyNumberFormat="1" applyFont="1" applyFill="1" applyBorder="1" applyAlignment="1">
      <alignment vertical="center" wrapText="1"/>
    </xf>
    <xf numFmtId="0" fontId="43"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0" fillId="4" borderId="1" xfId="0" applyFont="1" applyFill="1" applyBorder="1" applyAlignment="1">
      <alignment horizontal="justify" vertical="center" wrapText="1"/>
    </xf>
    <xf numFmtId="0" fontId="12" fillId="0" borderId="1" xfId="0" applyFont="1" applyFill="1" applyBorder="1" applyAlignment="1">
      <alignment horizontal="center" vertical="center"/>
    </xf>
    <xf numFmtId="0" fontId="10" fillId="0" borderId="1" xfId="0" applyFont="1" applyFill="1" applyBorder="1" applyAlignment="1">
      <alignment horizontal="justify" vertical="center"/>
    </xf>
    <xf numFmtId="0" fontId="6" fillId="0" borderId="1" xfId="0" applyFont="1" applyFill="1" applyBorder="1" applyAlignment="1">
      <alignment horizontal="justify" vertical="center" wrapText="1"/>
    </xf>
    <xf numFmtId="4" fontId="31" fillId="0" borderId="1" xfId="0" applyNumberFormat="1" applyFont="1" applyFill="1" applyBorder="1" applyAlignment="1">
      <alignment vertical="center" wrapText="1"/>
    </xf>
    <xf numFmtId="4" fontId="40" fillId="0" borderId="1" xfId="0" applyNumberFormat="1" applyFont="1" applyFill="1" applyBorder="1" applyAlignment="1">
      <alignment vertical="center" wrapText="1"/>
    </xf>
    <xf numFmtId="0" fontId="26" fillId="0" borderId="1" xfId="0" applyFont="1" applyFill="1" applyBorder="1" applyAlignment="1">
      <alignment horizontal="justify" vertical="center"/>
    </xf>
    <xf numFmtId="0" fontId="26" fillId="0" borderId="1" xfId="0" applyFont="1" applyFill="1" applyBorder="1" applyAlignment="1">
      <alignment horizontal="justify" vertical="center" wrapText="1"/>
    </xf>
    <xf numFmtId="4" fontId="25" fillId="0" borderId="1" xfId="0" applyNumberFormat="1" applyFont="1" applyFill="1" applyBorder="1" applyAlignment="1">
      <alignment vertical="center" wrapText="1"/>
    </xf>
    <xf numFmtId="0" fontId="10" fillId="0" borderId="1" xfId="0" applyNumberFormat="1" applyFont="1" applyFill="1" applyBorder="1" applyAlignment="1">
      <alignment horizontal="justify" vertical="center" wrapText="1"/>
    </xf>
    <xf numFmtId="0" fontId="35" fillId="0" borderId="1" xfId="0" applyFont="1" applyFill="1" applyBorder="1" applyAlignment="1">
      <alignment horizontal="justify" vertical="center" wrapText="1"/>
    </xf>
    <xf numFmtId="0" fontId="1" fillId="0" borderId="1" xfId="0" applyFont="1" applyFill="1" applyBorder="1" applyAlignment="1">
      <alignment horizontal="justify" wrapText="1"/>
    </xf>
    <xf numFmtId="0" fontId="1" fillId="0" borderId="1" xfId="0" applyFont="1" applyFill="1" applyBorder="1" applyAlignment="1">
      <alignment horizontal="justify" vertical="top" wrapText="1"/>
    </xf>
    <xf numFmtId="0" fontId="3" fillId="0" borderId="1" xfId="0" applyFont="1" applyFill="1" applyBorder="1" applyAlignment="1">
      <alignment horizontal="justify" vertical="center" wrapText="1"/>
    </xf>
    <xf numFmtId="0" fontId="37" fillId="0" borderId="1" xfId="0" applyFont="1" applyFill="1" applyBorder="1" applyAlignment="1">
      <alignment horizontal="center" vertical="center" wrapText="1"/>
    </xf>
    <xf numFmtId="0" fontId="5" fillId="0" borderId="1" xfId="0" applyFont="1" applyFill="1" applyBorder="1" applyAlignment="1">
      <alignment wrapText="1"/>
    </xf>
    <xf numFmtId="4" fontId="1" fillId="2" borderId="1" xfId="0" applyNumberFormat="1" applyFont="1" applyFill="1" applyBorder="1" applyAlignment="1">
      <alignment vertical="center" wrapText="1"/>
    </xf>
    <xf numFmtId="0" fontId="9" fillId="0" borderId="1" xfId="0" applyFont="1" applyBorder="1" applyAlignment="1">
      <alignment wrapText="1"/>
    </xf>
    <xf numFmtId="2" fontId="44" fillId="0" borderId="1" xfId="0" applyNumberFormat="1" applyFont="1" applyFill="1" applyBorder="1" applyAlignment="1">
      <alignment vertical="center"/>
    </xf>
    <xf numFmtId="0" fontId="9" fillId="0" borderId="1" xfId="2" applyFont="1" applyBorder="1" applyAlignment="1">
      <alignment vertical="top" wrapText="1"/>
    </xf>
    <xf numFmtId="0" fontId="9" fillId="0" borderId="1" xfId="0" applyFont="1" applyBorder="1" applyAlignment="1">
      <alignment vertical="top" wrapText="1"/>
    </xf>
    <xf numFmtId="0" fontId="13" fillId="0" borderId="0" xfId="0" applyFont="1" applyFill="1" applyAlignment="1">
      <alignment vertical="center"/>
    </xf>
    <xf numFmtId="0" fontId="21" fillId="0" borderId="0" xfId="0" applyFont="1" applyFill="1" applyAlignment="1">
      <alignment vertical="center"/>
    </xf>
    <xf numFmtId="2" fontId="1" fillId="0" borderId="1" xfId="0" applyNumberFormat="1" applyFont="1" applyFill="1" applyBorder="1" applyAlignment="1">
      <alignment vertical="center" wrapText="1"/>
    </xf>
    <xf numFmtId="0" fontId="43" fillId="0" borderId="1" xfId="0" applyFont="1" applyFill="1" applyBorder="1" applyAlignment="1">
      <alignment horizontal="center" vertical="center"/>
    </xf>
    <xf numFmtId="0" fontId="21" fillId="0" borderId="0" xfId="0" applyFont="1" applyFill="1" applyAlignment="1">
      <alignment vertical="center"/>
    </xf>
    <xf numFmtId="0" fontId="14" fillId="0" borderId="1" xfId="0" applyFont="1" applyFill="1" applyBorder="1" applyAlignment="1">
      <alignment horizontal="center" vertical="center" wrapText="1"/>
    </xf>
    <xf numFmtId="0" fontId="1" fillId="0" borderId="0" xfId="0" applyFont="1" applyFill="1" applyBorder="1" applyAlignment="1">
      <alignment vertical="center"/>
    </xf>
    <xf numFmtId="4" fontId="1" fillId="0" borderId="0" xfId="0" applyNumberFormat="1" applyFont="1" applyFill="1" applyBorder="1" applyAlignment="1">
      <alignment vertical="center"/>
    </xf>
    <xf numFmtId="167" fontId="1" fillId="0" borderId="1" xfId="0" applyNumberFormat="1" applyFont="1" applyFill="1" applyBorder="1" applyAlignment="1">
      <alignment horizontal="center" vertical="center" wrapText="1"/>
    </xf>
    <xf numFmtId="0" fontId="1" fillId="2" borderId="1" xfId="0" applyFont="1" applyFill="1" applyBorder="1" applyAlignment="1">
      <alignment horizontal="justify" vertical="center" wrapText="1"/>
    </xf>
    <xf numFmtId="0" fontId="14"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4" fontId="38" fillId="0" borderId="1" xfId="0" applyNumberFormat="1" applyFont="1" applyFill="1" applyBorder="1" applyAlignment="1">
      <alignment vertical="center" wrapText="1"/>
    </xf>
    <xf numFmtId="4" fontId="31" fillId="0" borderId="1" xfId="0" applyNumberFormat="1" applyFont="1" applyFill="1" applyBorder="1" applyAlignment="1">
      <alignment horizontal="right" vertical="center" wrapText="1"/>
    </xf>
    <xf numFmtId="4" fontId="25" fillId="0" borderId="1" xfId="0" applyNumberFormat="1" applyFont="1" applyFill="1" applyBorder="1" applyAlignment="1">
      <alignment vertical="center"/>
    </xf>
    <xf numFmtId="2" fontId="11" fillId="0" borderId="1" xfId="0" applyNumberFormat="1" applyFont="1" applyFill="1" applyBorder="1" applyAlignment="1">
      <alignment vertical="center"/>
    </xf>
    <xf numFmtId="4" fontId="46" fillId="0" borderId="1" xfId="0" applyNumberFormat="1" applyFont="1" applyFill="1" applyBorder="1" applyAlignment="1">
      <alignment vertical="center" wrapText="1"/>
    </xf>
    <xf numFmtId="4" fontId="6" fillId="0" borderId="2" xfId="0" applyNumberFormat="1" applyFont="1" applyFill="1" applyBorder="1" applyAlignment="1">
      <alignment vertical="center" wrapText="1"/>
    </xf>
    <xf numFmtId="2" fontId="11" fillId="0" borderId="1" xfId="0" applyNumberFormat="1" applyFont="1" applyFill="1" applyBorder="1" applyAlignment="1">
      <alignment vertical="center" wrapText="1"/>
    </xf>
    <xf numFmtId="4" fontId="10" fillId="0" borderId="1" xfId="0" applyNumberFormat="1" applyFont="1" applyFill="1" applyBorder="1" applyAlignment="1">
      <alignment vertical="center" wrapText="1"/>
    </xf>
    <xf numFmtId="0" fontId="1" fillId="0" borderId="1" xfId="1" applyFont="1" applyFill="1" applyBorder="1" applyAlignment="1">
      <alignment horizontal="center" vertical="center" wrapText="1"/>
    </xf>
    <xf numFmtId="0" fontId="13" fillId="0" borderId="0" xfId="0" applyFont="1" applyFill="1" applyBorder="1" applyAlignment="1">
      <alignment horizontal="center" vertical="center"/>
    </xf>
    <xf numFmtId="0" fontId="1" fillId="0" borderId="3" xfId="0" applyFont="1" applyFill="1" applyBorder="1" applyAlignment="1">
      <alignment horizontal="right" vertical="center"/>
    </xf>
  </cellXfs>
  <cellStyles count="3">
    <cellStyle name="Гиперссылка" xfId="2" builtinId="8"/>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nternet.garant.ru/" TargetMode="External"/><Relationship Id="rId2" Type="http://schemas.openxmlformats.org/officeDocument/2006/relationships/hyperlink" Target="https://internet.garant.ru/" TargetMode="External"/><Relationship Id="rId1" Type="http://schemas.openxmlformats.org/officeDocument/2006/relationships/hyperlink" Target="https://internet.garant.ru/" TargetMode="External"/><Relationship Id="rId5" Type="http://schemas.openxmlformats.org/officeDocument/2006/relationships/printerSettings" Target="../printerSettings/printerSettings1.bin"/><Relationship Id="rId4" Type="http://schemas.openxmlformats.org/officeDocument/2006/relationships/hyperlink" Target="https://internet.garant.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E1145"/>
  <sheetViews>
    <sheetView tabSelected="1" zoomScale="70" zoomScaleNormal="70" workbookViewId="0">
      <selection activeCell="A14" sqref="A14"/>
    </sheetView>
  </sheetViews>
  <sheetFormatPr defaultColWidth="7.08984375" defaultRowHeight="18" x14ac:dyDescent="0.35"/>
  <cols>
    <col min="1" max="1" width="88.6328125" style="10" customWidth="1"/>
    <col min="2" max="2" width="23.36328125" style="32" customWidth="1"/>
    <col min="3" max="4" width="18" style="9" customWidth="1"/>
    <col min="5" max="5" width="18.54296875" style="9" customWidth="1"/>
    <col min="6" max="16384" width="7.08984375" style="1"/>
  </cols>
  <sheetData>
    <row r="1" spans="1:5" s="101" customFormat="1" ht="21" x14ac:dyDescent="0.35">
      <c r="A1" s="105"/>
      <c r="B1" s="105"/>
      <c r="C1" s="27"/>
      <c r="D1" s="70" t="s">
        <v>1668</v>
      </c>
      <c r="E1" s="27"/>
    </row>
    <row r="2" spans="1:5" s="101" customFormat="1" ht="21" x14ac:dyDescent="0.35">
      <c r="A2" s="105"/>
      <c r="B2" s="105"/>
      <c r="C2" s="27"/>
      <c r="D2" s="70" t="s">
        <v>1115</v>
      </c>
      <c r="E2" s="27"/>
    </row>
    <row r="3" spans="1:5" s="102" customFormat="1" ht="21" x14ac:dyDescent="0.35">
      <c r="A3" s="105"/>
      <c r="B3" s="105"/>
      <c r="C3" s="28"/>
      <c r="D3" s="70" t="s">
        <v>1757</v>
      </c>
      <c r="E3" s="28"/>
    </row>
    <row r="4" spans="1:5" x14ac:dyDescent="0.35">
      <c r="A4" s="107"/>
      <c r="B4" s="107"/>
      <c r="C4" s="108"/>
      <c r="D4" s="108"/>
      <c r="E4" s="108"/>
    </row>
    <row r="5" spans="1:5" ht="21" x14ac:dyDescent="0.35">
      <c r="A5" s="126" t="s">
        <v>1671</v>
      </c>
      <c r="B5" s="126"/>
      <c r="C5" s="126"/>
      <c r="D5" s="126"/>
      <c r="E5" s="126"/>
    </row>
    <row r="6" spans="1:5" s="29" customFormat="1" ht="20.399999999999999" x14ac:dyDescent="0.35">
      <c r="A6" s="102"/>
      <c r="B6" s="102"/>
      <c r="C6" s="28"/>
      <c r="D6" s="28"/>
      <c r="E6" s="28"/>
    </row>
    <row r="7" spans="1:5" ht="18" customHeight="1" x14ac:dyDescent="0.35">
      <c r="A7" s="127" t="s">
        <v>1116</v>
      </c>
      <c r="B7" s="127"/>
      <c r="C7" s="127"/>
      <c r="D7" s="127"/>
      <c r="E7" s="127"/>
    </row>
    <row r="8" spans="1:5" ht="32.25" customHeight="1" x14ac:dyDescent="0.35">
      <c r="A8" s="125" t="s">
        <v>0</v>
      </c>
      <c r="B8" s="106" t="s">
        <v>1676</v>
      </c>
      <c r="C8" s="109" t="s">
        <v>1381</v>
      </c>
      <c r="D8" s="109" t="s">
        <v>1493</v>
      </c>
      <c r="E8" s="109" t="s">
        <v>1760</v>
      </c>
    </row>
    <row r="9" spans="1:5" x14ac:dyDescent="0.35">
      <c r="A9" s="60">
        <v>1</v>
      </c>
      <c r="B9" s="60">
        <v>2</v>
      </c>
      <c r="C9" s="60">
        <v>3</v>
      </c>
      <c r="D9" s="60">
        <v>4</v>
      </c>
      <c r="E9" s="60">
        <v>5</v>
      </c>
    </row>
    <row r="10" spans="1:5" s="29" customFormat="1" x14ac:dyDescent="0.35">
      <c r="A10" s="2" t="s">
        <v>1</v>
      </c>
      <c r="B10" s="106" t="s">
        <v>2</v>
      </c>
      <c r="C10" s="3">
        <f>SUM(C11,C166)</f>
        <v>13138595704</v>
      </c>
      <c r="D10" s="3">
        <f>SUM(D11,D166)</f>
        <v>13848272045</v>
      </c>
      <c r="E10" s="3">
        <f>SUM(E11,E166)</f>
        <v>14751215360</v>
      </c>
    </row>
    <row r="11" spans="1:5" s="29" customFormat="1" hidden="1" x14ac:dyDescent="0.35">
      <c r="A11" s="110" t="s">
        <v>512</v>
      </c>
      <c r="B11" s="111"/>
      <c r="C11" s="96">
        <f>SUM(C12,C80,C97,C122,C136,C144,C165)</f>
        <v>11991764396</v>
      </c>
      <c r="D11" s="96">
        <f>SUM(D12,D80,D97,D122,D136,D144,D165)</f>
        <v>12842202473</v>
      </c>
      <c r="E11" s="96">
        <f>SUM(E12,E80,E97,E122,E136,E144,E165)</f>
        <v>13718646902</v>
      </c>
    </row>
    <row r="12" spans="1:5" x14ac:dyDescent="0.35">
      <c r="A12" s="2" t="s">
        <v>3</v>
      </c>
      <c r="B12" s="106" t="s">
        <v>787</v>
      </c>
      <c r="C12" s="3">
        <f t="shared" ref="C12:E12" si="0">SUM(C13)</f>
        <v>5556083000</v>
      </c>
      <c r="D12" s="3">
        <f t="shared" si="0"/>
        <v>5867567000</v>
      </c>
      <c r="E12" s="3">
        <f t="shared" si="0"/>
        <v>6189979000</v>
      </c>
    </row>
    <row r="13" spans="1:5" s="29" customFormat="1" x14ac:dyDescent="0.35">
      <c r="A13" s="2" t="s">
        <v>1117</v>
      </c>
      <c r="B13" s="106" t="s">
        <v>4</v>
      </c>
      <c r="C13" s="3">
        <f t="shared" ref="C13:E13" si="1">SUM(C14,C17,C32,C35,C38,C41,C44,C50,C53,C20,C23,C47,C56,C59,C62,C26,C29,C65,C71,C77,C68,C74)</f>
        <v>5556083000</v>
      </c>
      <c r="D13" s="3">
        <f t="shared" si="1"/>
        <v>5867567000</v>
      </c>
      <c r="E13" s="3">
        <f t="shared" si="1"/>
        <v>6189979000</v>
      </c>
    </row>
    <row r="14" spans="1:5" ht="200.25" customHeight="1" x14ac:dyDescent="0.35">
      <c r="A14" s="2" t="s">
        <v>1758</v>
      </c>
      <c r="B14" s="106" t="s">
        <v>5</v>
      </c>
      <c r="C14" s="3">
        <f t="shared" ref="C14:E15" si="2">SUM(C15)</f>
        <v>4326227000</v>
      </c>
      <c r="D14" s="3">
        <f t="shared" si="2"/>
        <v>4578191000</v>
      </c>
      <c r="E14" s="3">
        <f t="shared" si="2"/>
        <v>4838880000</v>
      </c>
    </row>
    <row r="15" spans="1:5" ht="220.5" customHeight="1" x14ac:dyDescent="0.35">
      <c r="A15" s="2" t="s">
        <v>1759</v>
      </c>
      <c r="B15" s="106" t="s">
        <v>6</v>
      </c>
      <c r="C15" s="3">
        <f t="shared" si="2"/>
        <v>4326227000</v>
      </c>
      <c r="D15" s="3">
        <f t="shared" si="2"/>
        <v>4578191000</v>
      </c>
      <c r="E15" s="3">
        <f t="shared" si="2"/>
        <v>4838880000</v>
      </c>
    </row>
    <row r="16" spans="1:5" s="11" customFormat="1" hidden="1" x14ac:dyDescent="0.35">
      <c r="A16" s="4" t="s">
        <v>7</v>
      </c>
      <c r="B16" s="49" t="s">
        <v>8</v>
      </c>
      <c r="C16" s="117">
        <v>4326227000</v>
      </c>
      <c r="D16" s="117">
        <v>4578191000</v>
      </c>
      <c r="E16" s="117">
        <v>4838880000</v>
      </c>
    </row>
    <row r="17" spans="1:5" ht="137.25" customHeight="1" x14ac:dyDescent="0.35">
      <c r="A17" s="2" t="s">
        <v>1692</v>
      </c>
      <c r="B17" s="106" t="s">
        <v>9</v>
      </c>
      <c r="C17" s="3">
        <f t="shared" ref="C17:E18" si="3">SUM(C18)</f>
        <v>11746000</v>
      </c>
      <c r="D17" s="3">
        <f t="shared" si="3"/>
        <v>12216000</v>
      </c>
      <c r="E17" s="3">
        <f t="shared" si="3"/>
        <v>12705000</v>
      </c>
    </row>
    <row r="18" spans="1:5" ht="166.5" customHeight="1" x14ac:dyDescent="0.35">
      <c r="A18" s="2" t="s">
        <v>1691</v>
      </c>
      <c r="B18" s="106" t="s">
        <v>10</v>
      </c>
      <c r="C18" s="3">
        <f t="shared" si="3"/>
        <v>11746000</v>
      </c>
      <c r="D18" s="3">
        <f t="shared" si="3"/>
        <v>12216000</v>
      </c>
      <c r="E18" s="3">
        <f t="shared" si="3"/>
        <v>12705000</v>
      </c>
    </row>
    <row r="19" spans="1:5" s="11" customFormat="1" hidden="1" x14ac:dyDescent="0.35">
      <c r="A19" s="4" t="s">
        <v>7</v>
      </c>
      <c r="B19" s="49" t="s">
        <v>11</v>
      </c>
      <c r="C19" s="5">
        <v>11746000</v>
      </c>
      <c r="D19" s="5">
        <v>12216000</v>
      </c>
      <c r="E19" s="5">
        <v>12705000</v>
      </c>
    </row>
    <row r="20" spans="1:5" s="14" customFormat="1" ht="131.25" customHeight="1" x14ac:dyDescent="0.35">
      <c r="A20" s="78" t="s">
        <v>1677</v>
      </c>
      <c r="B20" s="79" t="s">
        <v>1467</v>
      </c>
      <c r="C20" s="76">
        <f t="shared" ref="C20:E21" si="4">C21</f>
        <v>4895000</v>
      </c>
      <c r="D20" s="76">
        <f t="shared" si="4"/>
        <v>5090000</v>
      </c>
      <c r="E20" s="76">
        <f t="shared" si="4"/>
        <v>5294000</v>
      </c>
    </row>
    <row r="21" spans="1:5" s="14" customFormat="1" ht="159.75" customHeight="1" x14ac:dyDescent="0.35">
      <c r="A21" s="78" t="s">
        <v>1678</v>
      </c>
      <c r="B21" s="79" t="s">
        <v>1468</v>
      </c>
      <c r="C21" s="76">
        <f t="shared" si="4"/>
        <v>4895000</v>
      </c>
      <c r="D21" s="76">
        <f t="shared" si="4"/>
        <v>5090000</v>
      </c>
      <c r="E21" s="76">
        <f t="shared" si="4"/>
        <v>5294000</v>
      </c>
    </row>
    <row r="22" spans="1:5" s="11" customFormat="1" hidden="1" x14ac:dyDescent="0.35">
      <c r="A22" s="4" t="s">
        <v>7</v>
      </c>
      <c r="B22" s="49" t="s">
        <v>1469</v>
      </c>
      <c r="C22" s="5">
        <v>4895000</v>
      </c>
      <c r="D22" s="5">
        <v>5090000</v>
      </c>
      <c r="E22" s="5">
        <v>5294000</v>
      </c>
    </row>
    <row r="23" spans="1:5" s="14" customFormat="1" ht="141.75" customHeight="1" x14ac:dyDescent="0.35">
      <c r="A23" s="78" t="s">
        <v>1679</v>
      </c>
      <c r="B23" s="79" t="s">
        <v>1472</v>
      </c>
      <c r="C23" s="76">
        <f t="shared" ref="C23:E24" si="5">C24</f>
        <v>11480000</v>
      </c>
      <c r="D23" s="76">
        <f t="shared" si="5"/>
        <v>11939000</v>
      </c>
      <c r="E23" s="76">
        <f t="shared" si="5"/>
        <v>12417000</v>
      </c>
    </row>
    <row r="24" spans="1:5" s="14" customFormat="1" ht="159.75" customHeight="1" x14ac:dyDescent="0.35">
      <c r="A24" s="78" t="s">
        <v>1680</v>
      </c>
      <c r="B24" s="79" t="s">
        <v>1471</v>
      </c>
      <c r="C24" s="76">
        <f t="shared" si="5"/>
        <v>11480000</v>
      </c>
      <c r="D24" s="76">
        <f t="shared" si="5"/>
        <v>11939000</v>
      </c>
      <c r="E24" s="76">
        <f t="shared" si="5"/>
        <v>12417000</v>
      </c>
    </row>
    <row r="25" spans="1:5" s="11" customFormat="1" hidden="1" x14ac:dyDescent="0.35">
      <c r="A25" s="4" t="s">
        <v>7</v>
      </c>
      <c r="B25" s="49" t="s">
        <v>1470</v>
      </c>
      <c r="C25" s="5">
        <v>11480000</v>
      </c>
      <c r="D25" s="5">
        <v>11939000</v>
      </c>
      <c r="E25" s="5">
        <v>12417000</v>
      </c>
    </row>
    <row r="26" spans="1:5" s="71" customFormat="1" ht="136.5" customHeight="1" x14ac:dyDescent="0.35">
      <c r="A26" s="78" t="s">
        <v>1526</v>
      </c>
      <c r="B26" s="79" t="s">
        <v>1527</v>
      </c>
      <c r="C26" s="76">
        <f t="shared" ref="C26:E27" si="6">C27</f>
        <v>7041000</v>
      </c>
      <c r="D26" s="76">
        <f t="shared" si="6"/>
        <v>7323000</v>
      </c>
      <c r="E26" s="76">
        <f t="shared" si="6"/>
        <v>7616000</v>
      </c>
    </row>
    <row r="27" spans="1:5" s="14" customFormat="1" ht="167.25" customHeight="1" x14ac:dyDescent="0.35">
      <c r="A27" s="78" t="s">
        <v>1528</v>
      </c>
      <c r="B27" s="79" t="s">
        <v>1529</v>
      </c>
      <c r="C27" s="76">
        <f t="shared" si="6"/>
        <v>7041000</v>
      </c>
      <c r="D27" s="76">
        <f t="shared" si="6"/>
        <v>7323000</v>
      </c>
      <c r="E27" s="76">
        <f t="shared" si="6"/>
        <v>7616000</v>
      </c>
    </row>
    <row r="28" spans="1:5" s="11" customFormat="1" hidden="1" x14ac:dyDescent="0.35">
      <c r="A28" s="4" t="s">
        <v>7</v>
      </c>
      <c r="B28" s="49" t="s">
        <v>1530</v>
      </c>
      <c r="C28" s="5">
        <v>7041000</v>
      </c>
      <c r="D28" s="5">
        <v>7323000</v>
      </c>
      <c r="E28" s="5">
        <v>7616000</v>
      </c>
    </row>
    <row r="29" spans="1:5" s="14" customFormat="1" ht="124.5" customHeight="1" x14ac:dyDescent="0.35">
      <c r="A29" s="78" t="s">
        <v>1693</v>
      </c>
      <c r="B29" s="79" t="s">
        <v>1532</v>
      </c>
      <c r="C29" s="76">
        <f t="shared" ref="C29:E30" si="7">C30</f>
        <v>16269000</v>
      </c>
      <c r="D29" s="76">
        <f t="shared" si="7"/>
        <v>16919000</v>
      </c>
      <c r="E29" s="76">
        <f t="shared" si="7"/>
        <v>17596000</v>
      </c>
    </row>
    <row r="30" spans="1:5" s="14" customFormat="1" ht="137.25" customHeight="1" x14ac:dyDescent="0.35">
      <c r="A30" s="78" t="s">
        <v>1531</v>
      </c>
      <c r="B30" s="79" t="s">
        <v>1533</v>
      </c>
      <c r="C30" s="76">
        <f t="shared" si="7"/>
        <v>16269000</v>
      </c>
      <c r="D30" s="76">
        <f t="shared" si="7"/>
        <v>16919000</v>
      </c>
      <c r="E30" s="76">
        <f t="shared" si="7"/>
        <v>17596000</v>
      </c>
    </row>
    <row r="31" spans="1:5" s="11" customFormat="1" hidden="1" x14ac:dyDescent="0.35">
      <c r="A31" s="4" t="s">
        <v>7</v>
      </c>
      <c r="B31" s="49" t="s">
        <v>1534</v>
      </c>
      <c r="C31" s="5">
        <v>16269000</v>
      </c>
      <c r="D31" s="5">
        <v>16919000</v>
      </c>
      <c r="E31" s="5">
        <v>17596000</v>
      </c>
    </row>
    <row r="32" spans="1:5" ht="114.75" customHeight="1" x14ac:dyDescent="0.35">
      <c r="A32" s="2" t="s">
        <v>1694</v>
      </c>
      <c r="B32" s="106" t="s">
        <v>12</v>
      </c>
      <c r="C32" s="3">
        <f t="shared" ref="C32:E33" si="8">SUM(C33)</f>
        <v>47653000</v>
      </c>
      <c r="D32" s="3">
        <f t="shared" si="8"/>
        <v>50083000</v>
      </c>
      <c r="E32" s="3">
        <f t="shared" si="8"/>
        <v>52086000</v>
      </c>
    </row>
    <row r="33" spans="1:5" ht="144" x14ac:dyDescent="0.35">
      <c r="A33" s="2" t="s">
        <v>1695</v>
      </c>
      <c r="B33" s="106" t="s">
        <v>13</v>
      </c>
      <c r="C33" s="3">
        <f t="shared" si="8"/>
        <v>47653000</v>
      </c>
      <c r="D33" s="3">
        <f t="shared" si="8"/>
        <v>50083000</v>
      </c>
      <c r="E33" s="3">
        <f t="shared" si="8"/>
        <v>52086000</v>
      </c>
    </row>
    <row r="34" spans="1:5" s="11" customFormat="1" hidden="1" x14ac:dyDescent="0.35">
      <c r="A34" s="4" t="s">
        <v>7</v>
      </c>
      <c r="B34" s="49" t="s">
        <v>804</v>
      </c>
      <c r="C34" s="5">
        <v>47653000</v>
      </c>
      <c r="D34" s="5">
        <v>50083000</v>
      </c>
      <c r="E34" s="5">
        <v>52086000</v>
      </c>
    </row>
    <row r="35" spans="1:5" s="14" customFormat="1" ht="90" hidden="1" x14ac:dyDescent="0.35">
      <c r="A35" s="78" t="s">
        <v>1293</v>
      </c>
      <c r="B35" s="79" t="s">
        <v>1301</v>
      </c>
      <c r="C35" s="76">
        <f t="shared" ref="C35:E36" si="9">C36</f>
        <v>0</v>
      </c>
      <c r="D35" s="76">
        <f t="shared" si="9"/>
        <v>0</v>
      </c>
      <c r="E35" s="76">
        <f t="shared" si="9"/>
        <v>0</v>
      </c>
    </row>
    <row r="36" spans="1:5" s="14" customFormat="1" ht="108" hidden="1" x14ac:dyDescent="0.35">
      <c r="A36" s="78" t="s">
        <v>1294</v>
      </c>
      <c r="B36" s="79" t="s">
        <v>1302</v>
      </c>
      <c r="C36" s="76">
        <f t="shared" si="9"/>
        <v>0</v>
      </c>
      <c r="D36" s="76">
        <f t="shared" si="9"/>
        <v>0</v>
      </c>
      <c r="E36" s="76">
        <f t="shared" si="9"/>
        <v>0</v>
      </c>
    </row>
    <row r="37" spans="1:5" s="11" customFormat="1" hidden="1" x14ac:dyDescent="0.35">
      <c r="A37" s="4" t="s">
        <v>7</v>
      </c>
      <c r="B37" s="49" t="s">
        <v>1295</v>
      </c>
      <c r="C37" s="5">
        <v>0</v>
      </c>
      <c r="D37" s="5">
        <v>0</v>
      </c>
      <c r="E37" s="5">
        <v>0</v>
      </c>
    </row>
    <row r="38" spans="1:5" ht="378" x14ac:dyDescent="0.35">
      <c r="A38" s="2" t="s">
        <v>1697</v>
      </c>
      <c r="B38" s="106" t="s">
        <v>768</v>
      </c>
      <c r="C38" s="3">
        <f t="shared" ref="C38:E39" si="10">SUM(C39)</f>
        <v>88962000</v>
      </c>
      <c r="D38" s="3">
        <f t="shared" si="10"/>
        <v>93766000</v>
      </c>
      <c r="E38" s="3">
        <f t="shared" si="10"/>
        <v>98735000</v>
      </c>
    </row>
    <row r="39" spans="1:5" ht="396" x14ac:dyDescent="0.35">
      <c r="A39" s="2" t="s">
        <v>1696</v>
      </c>
      <c r="B39" s="106" t="s">
        <v>769</v>
      </c>
      <c r="C39" s="3">
        <f t="shared" si="10"/>
        <v>88962000</v>
      </c>
      <c r="D39" s="3">
        <f t="shared" si="10"/>
        <v>93766000</v>
      </c>
      <c r="E39" s="3">
        <f t="shared" si="10"/>
        <v>98735000</v>
      </c>
    </row>
    <row r="40" spans="1:5" s="11" customFormat="1" hidden="1" x14ac:dyDescent="0.35">
      <c r="A40" s="4" t="s">
        <v>7</v>
      </c>
      <c r="B40" s="49" t="s">
        <v>770</v>
      </c>
      <c r="C40" s="5">
        <v>88962000</v>
      </c>
      <c r="D40" s="5">
        <v>93766000</v>
      </c>
      <c r="E40" s="5">
        <v>98735000</v>
      </c>
    </row>
    <row r="41" spans="1:5" s="14" customFormat="1" ht="72" hidden="1" x14ac:dyDescent="0.35">
      <c r="A41" s="78" t="s">
        <v>1316</v>
      </c>
      <c r="B41" s="79" t="s">
        <v>1318</v>
      </c>
      <c r="C41" s="76">
        <f t="shared" ref="C41:E42" si="11">C42</f>
        <v>0</v>
      </c>
      <c r="D41" s="76">
        <f t="shared" si="11"/>
        <v>0</v>
      </c>
      <c r="E41" s="76">
        <f t="shared" si="11"/>
        <v>0</v>
      </c>
    </row>
    <row r="42" spans="1:5" s="14" customFormat="1" ht="108" hidden="1" x14ac:dyDescent="0.35">
      <c r="A42" s="78" t="s">
        <v>1317</v>
      </c>
      <c r="B42" s="79" t="s">
        <v>1319</v>
      </c>
      <c r="C42" s="76">
        <f t="shared" si="11"/>
        <v>0</v>
      </c>
      <c r="D42" s="76">
        <f t="shared" si="11"/>
        <v>0</v>
      </c>
      <c r="E42" s="76">
        <f t="shared" si="11"/>
        <v>0</v>
      </c>
    </row>
    <row r="43" spans="1:5" s="11" customFormat="1" hidden="1" x14ac:dyDescent="0.35">
      <c r="A43" s="4" t="s">
        <v>7</v>
      </c>
      <c r="B43" s="49" t="s">
        <v>1320</v>
      </c>
      <c r="C43" s="5">
        <v>0</v>
      </c>
      <c r="D43" s="5">
        <v>0</v>
      </c>
      <c r="E43" s="5">
        <v>0</v>
      </c>
    </row>
    <row r="44" spans="1:5" s="14" customFormat="1" ht="90" hidden="1" x14ac:dyDescent="0.35">
      <c r="A44" s="78" t="s">
        <v>1296</v>
      </c>
      <c r="B44" s="79" t="s">
        <v>1299</v>
      </c>
      <c r="C44" s="76">
        <f t="shared" ref="C44:E45" si="12">C45</f>
        <v>0</v>
      </c>
      <c r="D44" s="76">
        <f t="shared" si="12"/>
        <v>0</v>
      </c>
      <c r="E44" s="76">
        <f t="shared" si="12"/>
        <v>0</v>
      </c>
    </row>
    <row r="45" spans="1:5" s="14" customFormat="1" ht="108" hidden="1" x14ac:dyDescent="0.35">
      <c r="A45" s="78" t="s">
        <v>1297</v>
      </c>
      <c r="B45" s="79" t="s">
        <v>1300</v>
      </c>
      <c r="C45" s="76">
        <f t="shared" si="12"/>
        <v>0</v>
      </c>
      <c r="D45" s="76">
        <f t="shared" si="12"/>
        <v>0</v>
      </c>
      <c r="E45" s="76">
        <f t="shared" si="12"/>
        <v>0</v>
      </c>
    </row>
    <row r="46" spans="1:5" s="11" customFormat="1" hidden="1" x14ac:dyDescent="0.35">
      <c r="A46" s="4" t="s">
        <v>7</v>
      </c>
      <c r="B46" s="49" t="s">
        <v>1298</v>
      </c>
      <c r="C46" s="5">
        <v>0</v>
      </c>
      <c r="D46" s="5">
        <v>0</v>
      </c>
      <c r="E46" s="5">
        <v>0</v>
      </c>
    </row>
    <row r="47" spans="1:5" s="14" customFormat="1" ht="90" hidden="1" x14ac:dyDescent="0.35">
      <c r="A47" s="78" t="s">
        <v>1473</v>
      </c>
      <c r="B47" s="79" t="s">
        <v>1475</v>
      </c>
      <c r="C47" s="76">
        <f t="shared" ref="C47:E48" si="13">C48</f>
        <v>0</v>
      </c>
      <c r="D47" s="76">
        <f t="shared" si="13"/>
        <v>0</v>
      </c>
      <c r="E47" s="76">
        <f t="shared" si="13"/>
        <v>0</v>
      </c>
    </row>
    <row r="48" spans="1:5" s="14" customFormat="1" ht="108" hidden="1" x14ac:dyDescent="0.35">
      <c r="A48" s="78" t="s">
        <v>1474</v>
      </c>
      <c r="B48" s="79" t="s">
        <v>1476</v>
      </c>
      <c r="C48" s="76">
        <f t="shared" si="13"/>
        <v>0</v>
      </c>
      <c r="D48" s="76">
        <f t="shared" si="13"/>
        <v>0</v>
      </c>
      <c r="E48" s="76">
        <f t="shared" si="13"/>
        <v>0</v>
      </c>
    </row>
    <row r="49" spans="1:5" s="11" customFormat="1" hidden="1" x14ac:dyDescent="0.35">
      <c r="A49" s="4" t="s">
        <v>7</v>
      </c>
      <c r="B49" s="49" t="s">
        <v>1477</v>
      </c>
      <c r="C49" s="5">
        <v>0</v>
      </c>
      <c r="D49" s="5">
        <v>0</v>
      </c>
      <c r="E49" s="5">
        <v>0</v>
      </c>
    </row>
    <row r="50" spans="1:5" s="14" customFormat="1" ht="100.5" customHeight="1" x14ac:dyDescent="0.35">
      <c r="A50" s="78" t="s">
        <v>1698</v>
      </c>
      <c r="B50" s="79" t="s">
        <v>1481</v>
      </c>
      <c r="C50" s="76">
        <f t="shared" ref="C50:E51" si="14">C51</f>
        <v>40932000</v>
      </c>
      <c r="D50" s="76">
        <f t="shared" si="14"/>
        <v>41671000</v>
      </c>
      <c r="E50" s="76">
        <f t="shared" si="14"/>
        <v>42425000</v>
      </c>
    </row>
    <row r="51" spans="1:5" s="14" customFormat="1" ht="119.25" customHeight="1" x14ac:dyDescent="0.35">
      <c r="A51" s="78" t="s">
        <v>1699</v>
      </c>
      <c r="B51" s="79" t="s">
        <v>1482</v>
      </c>
      <c r="C51" s="76">
        <f t="shared" si="14"/>
        <v>40932000</v>
      </c>
      <c r="D51" s="76">
        <f t="shared" si="14"/>
        <v>41671000</v>
      </c>
      <c r="E51" s="76">
        <f t="shared" si="14"/>
        <v>42425000</v>
      </c>
    </row>
    <row r="52" spans="1:5" s="11" customFormat="1" hidden="1" x14ac:dyDescent="0.35">
      <c r="A52" s="4" t="s">
        <v>7</v>
      </c>
      <c r="B52" s="49" t="s">
        <v>1321</v>
      </c>
      <c r="C52" s="5">
        <v>40932000</v>
      </c>
      <c r="D52" s="5">
        <v>41671000</v>
      </c>
      <c r="E52" s="5">
        <v>42425000</v>
      </c>
    </row>
    <row r="53" spans="1:5" s="14" customFormat="1" ht="90" x14ac:dyDescent="0.35">
      <c r="A53" s="78" t="s">
        <v>1700</v>
      </c>
      <c r="B53" s="79" t="s">
        <v>1483</v>
      </c>
      <c r="C53" s="76">
        <f t="shared" ref="C53:E54" si="15">C54</f>
        <v>147333000</v>
      </c>
      <c r="D53" s="76">
        <f t="shared" si="15"/>
        <v>150787000</v>
      </c>
      <c r="E53" s="76">
        <f t="shared" si="15"/>
        <v>155210000</v>
      </c>
    </row>
    <row r="54" spans="1:5" s="14" customFormat="1" ht="122.25" customHeight="1" x14ac:dyDescent="0.35">
      <c r="A54" s="78" t="s">
        <v>1701</v>
      </c>
      <c r="B54" s="79" t="s">
        <v>1484</v>
      </c>
      <c r="C54" s="76">
        <f t="shared" si="15"/>
        <v>147333000</v>
      </c>
      <c r="D54" s="76">
        <f t="shared" si="15"/>
        <v>150787000</v>
      </c>
      <c r="E54" s="76">
        <f t="shared" si="15"/>
        <v>155210000</v>
      </c>
    </row>
    <row r="55" spans="1:5" s="11" customFormat="1" hidden="1" x14ac:dyDescent="0.35">
      <c r="A55" s="4" t="s">
        <v>7</v>
      </c>
      <c r="B55" s="49" t="s">
        <v>1485</v>
      </c>
      <c r="C55" s="5">
        <v>147333000</v>
      </c>
      <c r="D55" s="5">
        <v>150787000</v>
      </c>
      <c r="E55" s="5">
        <v>155210000</v>
      </c>
    </row>
    <row r="56" spans="1:5" s="14" customFormat="1" ht="234" x14ac:dyDescent="0.35">
      <c r="A56" s="78" t="s">
        <v>1669</v>
      </c>
      <c r="B56" s="79" t="s">
        <v>1486</v>
      </c>
      <c r="C56" s="76">
        <f t="shared" ref="C56:E57" si="16">C57</f>
        <v>57237000</v>
      </c>
      <c r="D56" s="76">
        <f t="shared" si="16"/>
        <v>60328000</v>
      </c>
      <c r="E56" s="76">
        <f t="shared" si="16"/>
        <v>63526000</v>
      </c>
    </row>
    <row r="57" spans="1:5" s="14" customFormat="1" ht="270" x14ac:dyDescent="0.35">
      <c r="A57" s="78" t="s">
        <v>1672</v>
      </c>
      <c r="B57" s="79" t="s">
        <v>1487</v>
      </c>
      <c r="C57" s="76">
        <f t="shared" si="16"/>
        <v>57237000</v>
      </c>
      <c r="D57" s="76">
        <f t="shared" si="16"/>
        <v>60328000</v>
      </c>
      <c r="E57" s="76">
        <f t="shared" si="16"/>
        <v>63526000</v>
      </c>
    </row>
    <row r="58" spans="1:5" s="11" customFormat="1" hidden="1" x14ac:dyDescent="0.35">
      <c r="A58" s="4" t="s">
        <v>7</v>
      </c>
      <c r="B58" s="49" t="s">
        <v>1480</v>
      </c>
      <c r="C58" s="5">
        <v>57237000</v>
      </c>
      <c r="D58" s="5">
        <v>60328000</v>
      </c>
      <c r="E58" s="5">
        <v>63526000</v>
      </c>
    </row>
    <row r="59" spans="1:5" s="14" customFormat="1" ht="234" x14ac:dyDescent="0.35">
      <c r="A59" s="78" t="s">
        <v>1670</v>
      </c>
      <c r="B59" s="79" t="s">
        <v>1478</v>
      </c>
      <c r="C59" s="76">
        <f t="shared" ref="C59:E60" si="17">C60</f>
        <v>26577000</v>
      </c>
      <c r="D59" s="76">
        <f t="shared" si="17"/>
        <v>28012000</v>
      </c>
      <c r="E59" s="76">
        <f t="shared" si="17"/>
        <v>29497000</v>
      </c>
    </row>
    <row r="60" spans="1:5" s="14" customFormat="1" ht="270" x14ac:dyDescent="0.35">
      <c r="A60" s="78" t="s">
        <v>1673</v>
      </c>
      <c r="B60" s="79" t="s">
        <v>1479</v>
      </c>
      <c r="C60" s="76">
        <f t="shared" si="17"/>
        <v>26577000</v>
      </c>
      <c r="D60" s="76">
        <f t="shared" si="17"/>
        <v>28012000</v>
      </c>
      <c r="E60" s="76">
        <f t="shared" si="17"/>
        <v>29497000</v>
      </c>
    </row>
    <row r="61" spans="1:5" s="11" customFormat="1" hidden="1" x14ac:dyDescent="0.35">
      <c r="A61" s="4" t="s">
        <v>7</v>
      </c>
      <c r="B61" s="49" t="s">
        <v>1488</v>
      </c>
      <c r="C61" s="5">
        <v>26577000</v>
      </c>
      <c r="D61" s="5">
        <v>28012000</v>
      </c>
      <c r="E61" s="5">
        <v>29497000</v>
      </c>
    </row>
    <row r="62" spans="1:5" s="14" customFormat="1" ht="234" x14ac:dyDescent="0.35">
      <c r="A62" s="78" t="s">
        <v>1675</v>
      </c>
      <c r="B62" s="79" t="s">
        <v>1489</v>
      </c>
      <c r="C62" s="76">
        <f t="shared" ref="C62:E63" si="18">C63</f>
        <v>23234000</v>
      </c>
      <c r="D62" s="76">
        <f t="shared" si="18"/>
        <v>24489000</v>
      </c>
      <c r="E62" s="76">
        <f t="shared" si="18"/>
        <v>25787000</v>
      </c>
    </row>
    <row r="63" spans="1:5" s="14" customFormat="1" ht="252" x14ac:dyDescent="0.35">
      <c r="A63" s="78" t="s">
        <v>1674</v>
      </c>
      <c r="B63" s="79" t="s">
        <v>1490</v>
      </c>
      <c r="C63" s="76">
        <f t="shared" si="18"/>
        <v>23234000</v>
      </c>
      <c r="D63" s="76">
        <f t="shared" si="18"/>
        <v>24489000</v>
      </c>
      <c r="E63" s="76">
        <f t="shared" si="18"/>
        <v>25787000</v>
      </c>
    </row>
    <row r="64" spans="1:5" s="11" customFormat="1" ht="31.2" hidden="1" x14ac:dyDescent="0.35">
      <c r="A64" s="4" t="s">
        <v>7</v>
      </c>
      <c r="B64" s="49" t="s">
        <v>1491</v>
      </c>
      <c r="C64" s="5">
        <v>23234000</v>
      </c>
      <c r="D64" s="5">
        <v>24489000</v>
      </c>
      <c r="E64" s="5">
        <v>25787000</v>
      </c>
    </row>
    <row r="65" spans="1:5" s="14" customFormat="1" ht="144" x14ac:dyDescent="0.35">
      <c r="A65" s="78" t="s">
        <v>1535</v>
      </c>
      <c r="B65" s="79" t="s">
        <v>1537</v>
      </c>
      <c r="C65" s="76">
        <f t="shared" ref="C65:E66" si="19">C66</f>
        <v>18080000</v>
      </c>
      <c r="D65" s="76">
        <f t="shared" si="19"/>
        <v>19002000</v>
      </c>
      <c r="E65" s="76">
        <f t="shared" si="19"/>
        <v>19762000</v>
      </c>
    </row>
    <row r="66" spans="1:5" s="14" customFormat="1" ht="162" x14ac:dyDescent="0.35">
      <c r="A66" s="78" t="s">
        <v>1536</v>
      </c>
      <c r="B66" s="79" t="s">
        <v>1538</v>
      </c>
      <c r="C66" s="76">
        <f t="shared" si="19"/>
        <v>18080000</v>
      </c>
      <c r="D66" s="76">
        <f t="shared" si="19"/>
        <v>19002000</v>
      </c>
      <c r="E66" s="76">
        <f t="shared" si="19"/>
        <v>19762000</v>
      </c>
    </row>
    <row r="67" spans="1:5" s="11" customFormat="1" ht="31.2" hidden="1" x14ac:dyDescent="0.35">
      <c r="A67" s="4" t="s">
        <v>7</v>
      </c>
      <c r="B67" s="49" t="s">
        <v>1539</v>
      </c>
      <c r="C67" s="5">
        <v>18080000</v>
      </c>
      <c r="D67" s="5">
        <v>19002000</v>
      </c>
      <c r="E67" s="5">
        <v>19762000</v>
      </c>
    </row>
    <row r="68" spans="1:5" s="14" customFormat="1" ht="54" hidden="1" x14ac:dyDescent="0.35">
      <c r="A68" s="78" t="s">
        <v>1654</v>
      </c>
      <c r="B68" s="79" t="s">
        <v>1655</v>
      </c>
      <c r="C68" s="76">
        <f t="shared" ref="C68:E68" si="20">C69</f>
        <v>0</v>
      </c>
      <c r="D68" s="76">
        <f t="shared" si="20"/>
        <v>0</v>
      </c>
      <c r="E68" s="76">
        <f t="shared" si="20"/>
        <v>0</v>
      </c>
    </row>
    <row r="69" spans="1:5" s="14" customFormat="1" ht="90" hidden="1" x14ac:dyDescent="0.35">
      <c r="A69" s="78" t="s">
        <v>1657</v>
      </c>
      <c r="B69" s="79" t="s">
        <v>1656</v>
      </c>
      <c r="C69" s="76">
        <f t="shared" ref="C69:E69" si="21">C70</f>
        <v>0</v>
      </c>
      <c r="D69" s="76">
        <f t="shared" si="21"/>
        <v>0</v>
      </c>
      <c r="E69" s="76">
        <f t="shared" si="21"/>
        <v>0</v>
      </c>
    </row>
    <row r="70" spans="1:5" s="11" customFormat="1" hidden="1" x14ac:dyDescent="0.35">
      <c r="A70" s="4" t="s">
        <v>7</v>
      </c>
      <c r="B70" s="49" t="s">
        <v>1658</v>
      </c>
      <c r="C70" s="5">
        <v>0</v>
      </c>
      <c r="D70" s="5">
        <v>0</v>
      </c>
      <c r="E70" s="5">
        <v>0</v>
      </c>
    </row>
    <row r="71" spans="1:5" s="14" customFormat="1" ht="54" x14ac:dyDescent="0.35">
      <c r="A71" s="99" t="s">
        <v>1684</v>
      </c>
      <c r="B71" s="79" t="s">
        <v>1540</v>
      </c>
      <c r="C71" s="76">
        <f t="shared" ref="C71:E72" si="22">C72</f>
        <v>722269000</v>
      </c>
      <c r="D71" s="76">
        <f t="shared" si="22"/>
        <v>761271000</v>
      </c>
      <c r="E71" s="76">
        <f t="shared" si="22"/>
        <v>801619000</v>
      </c>
    </row>
    <row r="72" spans="1:5" s="14" customFormat="1" ht="72" x14ac:dyDescent="0.35">
      <c r="A72" s="99" t="s">
        <v>1683</v>
      </c>
      <c r="B72" s="79" t="s">
        <v>1541</v>
      </c>
      <c r="C72" s="76">
        <f t="shared" si="22"/>
        <v>722269000</v>
      </c>
      <c r="D72" s="76">
        <f t="shared" si="22"/>
        <v>761271000</v>
      </c>
      <c r="E72" s="76">
        <f t="shared" si="22"/>
        <v>801619000</v>
      </c>
    </row>
    <row r="73" spans="1:5" s="11" customFormat="1" ht="31.2" hidden="1" x14ac:dyDescent="0.35">
      <c r="A73" s="4" t="s">
        <v>7</v>
      </c>
      <c r="B73" s="49" t="s">
        <v>1542</v>
      </c>
      <c r="C73" s="5">
        <v>722269000</v>
      </c>
      <c r="D73" s="5">
        <v>761271000</v>
      </c>
      <c r="E73" s="5">
        <v>801619000</v>
      </c>
    </row>
    <row r="74" spans="1:5" s="14" customFormat="1" ht="104.25" hidden="1" customHeight="1" x14ac:dyDescent="0.35">
      <c r="A74" s="78" t="s">
        <v>1659</v>
      </c>
      <c r="B74" s="79" t="s">
        <v>1661</v>
      </c>
      <c r="C74" s="76">
        <f t="shared" ref="C74:E74" si="23">C75</f>
        <v>0</v>
      </c>
      <c r="D74" s="76">
        <f t="shared" si="23"/>
        <v>0</v>
      </c>
      <c r="E74" s="76">
        <f t="shared" si="23"/>
        <v>0</v>
      </c>
    </row>
    <row r="75" spans="1:5" s="14" customFormat="1" ht="144.75" hidden="1" customHeight="1" x14ac:dyDescent="0.35">
      <c r="A75" s="78" t="s">
        <v>1660</v>
      </c>
      <c r="B75" s="79" t="s">
        <v>1662</v>
      </c>
      <c r="C75" s="76">
        <f t="shared" ref="C75:E75" si="24">C76</f>
        <v>0</v>
      </c>
      <c r="D75" s="76">
        <f t="shared" si="24"/>
        <v>0</v>
      </c>
      <c r="E75" s="76">
        <f t="shared" si="24"/>
        <v>0</v>
      </c>
    </row>
    <row r="76" spans="1:5" s="11" customFormat="1" hidden="1" x14ac:dyDescent="0.35">
      <c r="A76" s="4" t="s">
        <v>7</v>
      </c>
      <c r="B76" s="49" t="s">
        <v>1662</v>
      </c>
      <c r="C76" s="5">
        <v>0</v>
      </c>
      <c r="D76" s="5">
        <v>0</v>
      </c>
      <c r="E76" s="5">
        <v>0</v>
      </c>
    </row>
    <row r="77" spans="1:5" s="14" customFormat="1" ht="54" x14ac:dyDescent="0.35">
      <c r="A77" s="99" t="s">
        <v>1682</v>
      </c>
      <c r="B77" s="79" t="s">
        <v>1543</v>
      </c>
      <c r="C77" s="76">
        <f t="shared" ref="C77:E78" si="25">C78</f>
        <v>6148000</v>
      </c>
      <c r="D77" s="76">
        <f t="shared" si="25"/>
        <v>6480000</v>
      </c>
      <c r="E77" s="76">
        <f t="shared" si="25"/>
        <v>6824000</v>
      </c>
    </row>
    <row r="78" spans="1:5" s="14" customFormat="1" ht="80.25" customHeight="1" x14ac:dyDescent="0.35">
      <c r="A78" s="99" t="s">
        <v>1681</v>
      </c>
      <c r="B78" s="79" t="s">
        <v>1544</v>
      </c>
      <c r="C78" s="76">
        <f t="shared" si="25"/>
        <v>6148000</v>
      </c>
      <c r="D78" s="76">
        <f t="shared" si="25"/>
        <v>6480000</v>
      </c>
      <c r="E78" s="76">
        <f t="shared" si="25"/>
        <v>6824000</v>
      </c>
    </row>
    <row r="79" spans="1:5" s="11" customFormat="1" ht="31.2" hidden="1" x14ac:dyDescent="0.35">
      <c r="A79" s="4" t="s">
        <v>7</v>
      </c>
      <c r="B79" s="49" t="s">
        <v>1545</v>
      </c>
      <c r="C79" s="5">
        <v>6148000</v>
      </c>
      <c r="D79" s="5">
        <v>6480000</v>
      </c>
      <c r="E79" s="5">
        <v>6824000</v>
      </c>
    </row>
    <row r="80" spans="1:5" s="29" customFormat="1" ht="36" x14ac:dyDescent="0.35">
      <c r="A80" s="2" t="s">
        <v>14</v>
      </c>
      <c r="B80" s="106" t="s">
        <v>15</v>
      </c>
      <c r="C80" s="3">
        <f t="shared" ref="C80:E80" si="26">SUM(C81,C94)</f>
        <v>114288396</v>
      </c>
      <c r="D80" s="3">
        <f t="shared" si="26"/>
        <v>153347473</v>
      </c>
      <c r="E80" s="3">
        <f t="shared" si="26"/>
        <v>159253902</v>
      </c>
    </row>
    <row r="81" spans="1:5" ht="36" x14ac:dyDescent="0.35">
      <c r="A81" s="2" t="s">
        <v>16</v>
      </c>
      <c r="B81" s="106" t="s">
        <v>17</v>
      </c>
      <c r="C81" s="3">
        <f t="shared" ref="C81:E81" si="27">SUM(C82,C85,C88,C91)</f>
        <v>89082396</v>
      </c>
      <c r="D81" s="3">
        <f t="shared" si="27"/>
        <v>118395473</v>
      </c>
      <c r="E81" s="3">
        <f t="shared" si="27"/>
        <v>122903902</v>
      </c>
    </row>
    <row r="82" spans="1:5" ht="54" x14ac:dyDescent="0.35">
      <c r="A82" s="2" t="s">
        <v>18</v>
      </c>
      <c r="B82" s="106" t="s">
        <v>19</v>
      </c>
      <c r="C82" s="3">
        <f t="shared" ref="C82:E83" si="28">SUM(C83)</f>
        <v>46614052</v>
      </c>
      <c r="D82" s="3">
        <f t="shared" si="28"/>
        <v>61875719</v>
      </c>
      <c r="E82" s="3">
        <f t="shared" si="28"/>
        <v>64130769</v>
      </c>
    </row>
    <row r="83" spans="1:5" ht="90" x14ac:dyDescent="0.35">
      <c r="A83" s="2" t="s">
        <v>796</v>
      </c>
      <c r="B83" s="106" t="s">
        <v>20</v>
      </c>
      <c r="C83" s="3">
        <f t="shared" si="28"/>
        <v>46614052</v>
      </c>
      <c r="D83" s="3">
        <f t="shared" si="28"/>
        <v>61875719</v>
      </c>
      <c r="E83" s="3">
        <f t="shared" si="28"/>
        <v>64130769</v>
      </c>
    </row>
    <row r="84" spans="1:5" s="12" customFormat="1" hidden="1" x14ac:dyDescent="0.35">
      <c r="A84" s="93" t="s">
        <v>7</v>
      </c>
      <c r="B84" s="49" t="s">
        <v>1356</v>
      </c>
      <c r="C84" s="5">
        <v>46614052</v>
      </c>
      <c r="D84" s="5">
        <v>61875719</v>
      </c>
      <c r="E84" s="5">
        <v>64130769</v>
      </c>
    </row>
    <row r="85" spans="1:5" ht="72" x14ac:dyDescent="0.35">
      <c r="A85" s="2" t="s">
        <v>21</v>
      </c>
      <c r="B85" s="106" t="s">
        <v>22</v>
      </c>
      <c r="C85" s="3">
        <f t="shared" ref="C85:E86" si="29">SUM(C86)</f>
        <v>227686</v>
      </c>
      <c r="D85" s="3">
        <f t="shared" si="29"/>
        <v>301687</v>
      </c>
      <c r="E85" s="3">
        <f t="shared" si="29"/>
        <v>312396</v>
      </c>
    </row>
    <row r="86" spans="1:5" ht="108" x14ac:dyDescent="0.35">
      <c r="A86" s="2" t="s">
        <v>797</v>
      </c>
      <c r="B86" s="106" t="s">
        <v>23</v>
      </c>
      <c r="C86" s="3">
        <f t="shared" si="29"/>
        <v>227686</v>
      </c>
      <c r="D86" s="3">
        <f t="shared" si="29"/>
        <v>301687</v>
      </c>
      <c r="E86" s="3">
        <f t="shared" si="29"/>
        <v>312396</v>
      </c>
    </row>
    <row r="87" spans="1:5" s="11" customFormat="1" hidden="1" x14ac:dyDescent="0.35">
      <c r="A87" s="4" t="s">
        <v>7</v>
      </c>
      <c r="B87" s="49" t="s">
        <v>1357</v>
      </c>
      <c r="C87" s="5">
        <v>227686</v>
      </c>
      <c r="D87" s="5">
        <v>301687</v>
      </c>
      <c r="E87" s="5">
        <v>312396</v>
      </c>
    </row>
    <row r="88" spans="1:5" ht="54" x14ac:dyDescent="0.35">
      <c r="A88" s="2" t="s">
        <v>24</v>
      </c>
      <c r="B88" s="106" t="s">
        <v>25</v>
      </c>
      <c r="C88" s="3">
        <f t="shared" ref="C88:E89" si="30">SUM(C89)</f>
        <v>45088617</v>
      </c>
      <c r="D88" s="3">
        <f t="shared" si="30"/>
        <v>59846926</v>
      </c>
      <c r="E88" s="3">
        <f t="shared" si="30"/>
        <v>62073947</v>
      </c>
    </row>
    <row r="89" spans="1:5" ht="90" x14ac:dyDescent="0.35">
      <c r="A89" s="2" t="s">
        <v>798</v>
      </c>
      <c r="B89" s="106" t="s">
        <v>26</v>
      </c>
      <c r="C89" s="3">
        <f t="shared" si="30"/>
        <v>45088617</v>
      </c>
      <c r="D89" s="3">
        <f t="shared" si="30"/>
        <v>59846926</v>
      </c>
      <c r="E89" s="3">
        <f t="shared" si="30"/>
        <v>62073947</v>
      </c>
    </row>
    <row r="90" spans="1:5" s="11" customFormat="1" hidden="1" x14ac:dyDescent="0.35">
      <c r="A90" s="4" t="s">
        <v>7</v>
      </c>
      <c r="B90" s="49" t="s">
        <v>1358</v>
      </c>
      <c r="C90" s="5">
        <v>45088617</v>
      </c>
      <c r="D90" s="5">
        <v>59846926</v>
      </c>
      <c r="E90" s="5">
        <v>62073947</v>
      </c>
    </row>
    <row r="91" spans="1:5" ht="54" x14ac:dyDescent="0.35">
      <c r="A91" s="2" t="s">
        <v>27</v>
      </c>
      <c r="B91" s="106" t="s">
        <v>28</v>
      </c>
      <c r="C91" s="3">
        <f t="shared" ref="C91:E92" si="31">SUM(C92)</f>
        <v>-2847959</v>
      </c>
      <c r="D91" s="3">
        <f t="shared" si="31"/>
        <v>-3628859</v>
      </c>
      <c r="E91" s="3">
        <f t="shared" si="31"/>
        <v>-3613210</v>
      </c>
    </row>
    <row r="92" spans="1:5" ht="90" x14ac:dyDescent="0.35">
      <c r="A92" s="2" t="s">
        <v>799</v>
      </c>
      <c r="B92" s="106" t="s">
        <v>29</v>
      </c>
      <c r="C92" s="3">
        <f t="shared" si="31"/>
        <v>-2847959</v>
      </c>
      <c r="D92" s="3">
        <f t="shared" si="31"/>
        <v>-3628859</v>
      </c>
      <c r="E92" s="3">
        <f t="shared" si="31"/>
        <v>-3613210</v>
      </c>
    </row>
    <row r="93" spans="1:5" s="11" customFormat="1" hidden="1" x14ac:dyDescent="0.35">
      <c r="A93" s="4" t="s">
        <v>7</v>
      </c>
      <c r="B93" s="49" t="s">
        <v>1492</v>
      </c>
      <c r="C93" s="5">
        <v>-2847959</v>
      </c>
      <c r="D93" s="5">
        <v>-3628859</v>
      </c>
      <c r="E93" s="5">
        <v>-3613210</v>
      </c>
    </row>
    <row r="94" spans="1:5" s="14" customFormat="1" x14ac:dyDescent="0.35">
      <c r="A94" s="78" t="s">
        <v>1646</v>
      </c>
      <c r="B94" s="79" t="s">
        <v>1645</v>
      </c>
      <c r="C94" s="76">
        <f t="shared" ref="C94:E94" si="32">C95</f>
        <v>25206000</v>
      </c>
      <c r="D94" s="76">
        <f t="shared" si="32"/>
        <v>34952000</v>
      </c>
      <c r="E94" s="76">
        <f t="shared" si="32"/>
        <v>36350000</v>
      </c>
    </row>
    <row r="95" spans="1:5" s="14" customFormat="1" ht="36" x14ac:dyDescent="0.35">
      <c r="A95" s="78" t="s">
        <v>1647</v>
      </c>
      <c r="B95" s="79" t="s">
        <v>1648</v>
      </c>
      <c r="C95" s="76">
        <f t="shared" ref="C95:E95" si="33">C96</f>
        <v>25206000</v>
      </c>
      <c r="D95" s="76">
        <f t="shared" si="33"/>
        <v>34952000</v>
      </c>
      <c r="E95" s="76">
        <f t="shared" si="33"/>
        <v>36350000</v>
      </c>
    </row>
    <row r="96" spans="1:5" s="11" customFormat="1" hidden="1" x14ac:dyDescent="0.35">
      <c r="A96" s="4" t="s">
        <v>7</v>
      </c>
      <c r="B96" s="49" t="s">
        <v>1649</v>
      </c>
      <c r="C96" s="5">
        <v>25206000</v>
      </c>
      <c r="D96" s="5">
        <v>34952000</v>
      </c>
      <c r="E96" s="5">
        <v>36350000</v>
      </c>
    </row>
    <row r="97" spans="1:5" s="29" customFormat="1" x14ac:dyDescent="0.35">
      <c r="A97" s="2" t="s">
        <v>30</v>
      </c>
      <c r="B97" s="106" t="s">
        <v>31</v>
      </c>
      <c r="C97" s="3">
        <f>SUM(C98,C107,C111,C115,C119)</f>
        <v>4829965000</v>
      </c>
      <c r="D97" s="3">
        <f>SUM(D98,D107,D111,D115,D119)</f>
        <v>5289523000</v>
      </c>
      <c r="E97" s="3">
        <f>SUM(E98,E107,E111,E115,E119)</f>
        <v>5795857000</v>
      </c>
    </row>
    <row r="98" spans="1:5" x14ac:dyDescent="0.35">
      <c r="A98" s="2" t="s">
        <v>32</v>
      </c>
      <c r="B98" s="106" t="s">
        <v>33</v>
      </c>
      <c r="C98" s="3">
        <f>SUM(C99,C103)</f>
        <v>4631464000</v>
      </c>
      <c r="D98" s="3">
        <f t="shared" ref="D98:E98" si="34">SUM(D99,D103)</f>
        <v>5070762000</v>
      </c>
      <c r="E98" s="3">
        <f t="shared" si="34"/>
        <v>5554955000</v>
      </c>
    </row>
    <row r="99" spans="1:5" ht="36" x14ac:dyDescent="0.35">
      <c r="A99" s="2" t="s">
        <v>34</v>
      </c>
      <c r="B99" s="106" t="s">
        <v>35</v>
      </c>
      <c r="C99" s="3">
        <f>SUM(C100)</f>
        <v>2985486000</v>
      </c>
      <c r="D99" s="3">
        <f t="shared" ref="D99:E99" si="35">SUM(D100)</f>
        <v>3326586000</v>
      </c>
      <c r="E99" s="3">
        <f t="shared" si="35"/>
        <v>3706989000</v>
      </c>
    </row>
    <row r="100" spans="1:5" ht="36" x14ac:dyDescent="0.35">
      <c r="A100" s="2" t="s">
        <v>34</v>
      </c>
      <c r="B100" s="106" t="s">
        <v>36</v>
      </c>
      <c r="C100" s="3">
        <f t="shared" ref="C100:E100" si="36">SUM(C102)</f>
        <v>2985486000</v>
      </c>
      <c r="D100" s="3">
        <f t="shared" si="36"/>
        <v>3326586000</v>
      </c>
      <c r="E100" s="3">
        <f t="shared" si="36"/>
        <v>3706989000</v>
      </c>
    </row>
    <row r="101" spans="1:5" ht="54" x14ac:dyDescent="0.35">
      <c r="A101" s="2" t="s">
        <v>37</v>
      </c>
      <c r="B101" s="106" t="s">
        <v>38</v>
      </c>
      <c r="C101" s="3">
        <f t="shared" ref="C101:E101" si="37">SUM(C102)</f>
        <v>2985486000</v>
      </c>
      <c r="D101" s="3">
        <f t="shared" si="37"/>
        <v>3326586000</v>
      </c>
      <c r="E101" s="3">
        <f t="shared" si="37"/>
        <v>3706989000</v>
      </c>
    </row>
    <row r="102" spans="1:5" s="11" customFormat="1" hidden="1" x14ac:dyDescent="0.35">
      <c r="A102" s="4" t="s">
        <v>7</v>
      </c>
      <c r="B102" s="49" t="s">
        <v>39</v>
      </c>
      <c r="C102" s="5">
        <v>2985486000</v>
      </c>
      <c r="D102" s="5">
        <v>3326586000</v>
      </c>
      <c r="E102" s="5">
        <v>3706989000</v>
      </c>
    </row>
    <row r="103" spans="1:5" ht="36" x14ac:dyDescent="0.35">
      <c r="A103" s="2" t="s">
        <v>40</v>
      </c>
      <c r="B103" s="106" t="s">
        <v>41</v>
      </c>
      <c r="C103" s="3">
        <f>SUM(C104)</f>
        <v>1645978000</v>
      </c>
      <c r="D103" s="3">
        <f t="shared" ref="D103:E103" si="38">SUM(D104)</f>
        <v>1744176000</v>
      </c>
      <c r="E103" s="3">
        <f t="shared" si="38"/>
        <v>1847966000</v>
      </c>
    </row>
    <row r="104" spans="1:5" ht="54" x14ac:dyDescent="0.35">
      <c r="A104" s="2" t="s">
        <v>42</v>
      </c>
      <c r="B104" s="106" t="s">
        <v>43</v>
      </c>
      <c r="C104" s="3">
        <f t="shared" ref="C104:E105" si="39">SUM(C105)</f>
        <v>1645978000</v>
      </c>
      <c r="D104" s="3">
        <f t="shared" si="39"/>
        <v>1744176000</v>
      </c>
      <c r="E104" s="3">
        <f t="shared" si="39"/>
        <v>1847966000</v>
      </c>
    </row>
    <row r="105" spans="1:5" ht="72" x14ac:dyDescent="0.35">
      <c r="A105" s="2" t="s">
        <v>44</v>
      </c>
      <c r="B105" s="106" t="s">
        <v>45</v>
      </c>
      <c r="C105" s="3">
        <f t="shared" si="39"/>
        <v>1645978000</v>
      </c>
      <c r="D105" s="3">
        <f t="shared" si="39"/>
        <v>1744176000</v>
      </c>
      <c r="E105" s="3">
        <f t="shared" si="39"/>
        <v>1847966000</v>
      </c>
    </row>
    <row r="106" spans="1:5" s="11" customFormat="1" ht="37.5" hidden="1" customHeight="1" x14ac:dyDescent="0.35">
      <c r="A106" s="4" t="s">
        <v>7</v>
      </c>
      <c r="B106" s="49" t="s">
        <v>46</v>
      </c>
      <c r="C106" s="5">
        <v>1645978000</v>
      </c>
      <c r="D106" s="5">
        <v>1744176000</v>
      </c>
      <c r="E106" s="5">
        <v>1847966000</v>
      </c>
    </row>
    <row r="107" spans="1:5" hidden="1" x14ac:dyDescent="0.35">
      <c r="A107" s="2" t="s">
        <v>47</v>
      </c>
      <c r="B107" s="106" t="s">
        <v>48</v>
      </c>
      <c r="C107" s="3">
        <f>SUM(C108)</f>
        <v>0</v>
      </c>
      <c r="D107" s="3">
        <f t="shared" ref="D107:E107" si="40">SUM(D108)</f>
        <v>0</v>
      </c>
      <c r="E107" s="3">
        <f t="shared" si="40"/>
        <v>0</v>
      </c>
    </row>
    <row r="108" spans="1:5" hidden="1" x14ac:dyDescent="0.35">
      <c r="A108" s="2" t="s">
        <v>47</v>
      </c>
      <c r="B108" s="106" t="s">
        <v>49</v>
      </c>
      <c r="C108" s="3">
        <f t="shared" ref="C108:E109" si="41">SUM(C109)</f>
        <v>0</v>
      </c>
      <c r="D108" s="3">
        <f t="shared" si="41"/>
        <v>0</v>
      </c>
      <c r="E108" s="3">
        <f t="shared" si="41"/>
        <v>0</v>
      </c>
    </row>
    <row r="109" spans="1:5" ht="54" hidden="1" x14ac:dyDescent="0.35">
      <c r="A109" s="2" t="s">
        <v>50</v>
      </c>
      <c r="B109" s="106" t="s">
        <v>51</v>
      </c>
      <c r="C109" s="3">
        <f t="shared" si="41"/>
        <v>0</v>
      </c>
      <c r="D109" s="3">
        <f t="shared" si="41"/>
        <v>0</v>
      </c>
      <c r="E109" s="3">
        <f t="shared" si="41"/>
        <v>0</v>
      </c>
    </row>
    <row r="110" spans="1:5" s="11" customFormat="1" hidden="1" x14ac:dyDescent="0.35">
      <c r="A110" s="4" t="s">
        <v>7</v>
      </c>
      <c r="B110" s="49" t="s">
        <v>52</v>
      </c>
      <c r="C110" s="5">
        <v>0</v>
      </c>
      <c r="D110" s="5">
        <v>0</v>
      </c>
      <c r="E110" s="5">
        <v>0</v>
      </c>
    </row>
    <row r="111" spans="1:5" x14ac:dyDescent="0.35">
      <c r="A111" s="2" t="s">
        <v>53</v>
      </c>
      <c r="B111" s="106" t="s">
        <v>54</v>
      </c>
      <c r="C111" s="3">
        <f>SUM(C112)</f>
        <v>5948000</v>
      </c>
      <c r="D111" s="3">
        <f t="shared" ref="D111:E111" si="42">SUM(D112)</f>
        <v>6900000</v>
      </c>
      <c r="E111" s="3">
        <f t="shared" si="42"/>
        <v>7652000</v>
      </c>
    </row>
    <row r="112" spans="1:5" x14ac:dyDescent="0.35">
      <c r="A112" s="2" t="s">
        <v>53</v>
      </c>
      <c r="B112" s="106" t="s">
        <v>55</v>
      </c>
      <c r="C112" s="3">
        <f t="shared" ref="C112:E113" si="43">SUM(C113)</f>
        <v>5948000</v>
      </c>
      <c r="D112" s="3">
        <f t="shared" si="43"/>
        <v>6900000</v>
      </c>
      <c r="E112" s="3">
        <f t="shared" si="43"/>
        <v>7652000</v>
      </c>
    </row>
    <row r="113" spans="1:5" ht="36" x14ac:dyDescent="0.35">
      <c r="A113" s="2" t="s">
        <v>56</v>
      </c>
      <c r="B113" s="106" t="s">
        <v>57</v>
      </c>
      <c r="C113" s="3">
        <f t="shared" si="43"/>
        <v>5948000</v>
      </c>
      <c r="D113" s="3">
        <f t="shared" si="43"/>
        <v>6900000</v>
      </c>
      <c r="E113" s="3">
        <f t="shared" si="43"/>
        <v>7652000</v>
      </c>
    </row>
    <row r="114" spans="1:5" s="11" customFormat="1" hidden="1" x14ac:dyDescent="0.35">
      <c r="A114" s="4" t="s">
        <v>7</v>
      </c>
      <c r="B114" s="49" t="s">
        <v>58</v>
      </c>
      <c r="C114" s="5">
        <v>5948000</v>
      </c>
      <c r="D114" s="5">
        <v>6900000</v>
      </c>
      <c r="E114" s="5">
        <v>7652000</v>
      </c>
    </row>
    <row r="115" spans="1:5" x14ac:dyDescent="0.35">
      <c r="A115" s="2" t="s">
        <v>59</v>
      </c>
      <c r="B115" s="106" t="s">
        <v>60</v>
      </c>
      <c r="C115" s="3">
        <f t="shared" ref="C115:E117" si="44">SUM(C116)</f>
        <v>180515000</v>
      </c>
      <c r="D115" s="3">
        <f t="shared" si="44"/>
        <v>196581000</v>
      </c>
      <c r="E115" s="3">
        <f t="shared" si="44"/>
        <v>213757000</v>
      </c>
    </row>
    <row r="116" spans="1:5" ht="36" x14ac:dyDescent="0.35">
      <c r="A116" s="2" t="s">
        <v>61</v>
      </c>
      <c r="B116" s="106" t="s">
        <v>62</v>
      </c>
      <c r="C116" s="3">
        <f t="shared" si="44"/>
        <v>180515000</v>
      </c>
      <c r="D116" s="3">
        <f t="shared" si="44"/>
        <v>196581000</v>
      </c>
      <c r="E116" s="3">
        <f t="shared" si="44"/>
        <v>213757000</v>
      </c>
    </row>
    <row r="117" spans="1:5" ht="54" x14ac:dyDescent="0.35">
      <c r="A117" s="2" t="s">
        <v>63</v>
      </c>
      <c r="B117" s="106" t="s">
        <v>64</v>
      </c>
      <c r="C117" s="3">
        <f t="shared" si="44"/>
        <v>180515000</v>
      </c>
      <c r="D117" s="3">
        <f t="shared" si="44"/>
        <v>196581000</v>
      </c>
      <c r="E117" s="3">
        <f t="shared" si="44"/>
        <v>213757000</v>
      </c>
    </row>
    <row r="118" spans="1:5" s="11" customFormat="1" hidden="1" x14ac:dyDescent="0.35">
      <c r="A118" s="4" t="s">
        <v>7</v>
      </c>
      <c r="B118" s="49" t="s">
        <v>65</v>
      </c>
      <c r="C118" s="5">
        <v>180515000</v>
      </c>
      <c r="D118" s="5">
        <v>196581000</v>
      </c>
      <c r="E118" s="5">
        <v>213757000</v>
      </c>
    </row>
    <row r="119" spans="1:5" s="14" customFormat="1" ht="36" x14ac:dyDescent="0.35">
      <c r="A119" s="100" t="s">
        <v>1546</v>
      </c>
      <c r="B119" s="79" t="s">
        <v>1548</v>
      </c>
      <c r="C119" s="76">
        <f t="shared" ref="C119:E120" si="45">C120</f>
        <v>12038000</v>
      </c>
      <c r="D119" s="76">
        <f t="shared" si="45"/>
        <v>15280000</v>
      </c>
      <c r="E119" s="76">
        <f t="shared" si="45"/>
        <v>19493000</v>
      </c>
    </row>
    <row r="120" spans="1:5" s="14" customFormat="1" ht="54" x14ac:dyDescent="0.35">
      <c r="A120" s="100" t="s">
        <v>1547</v>
      </c>
      <c r="B120" s="79" t="s">
        <v>1549</v>
      </c>
      <c r="C120" s="76">
        <f t="shared" si="45"/>
        <v>12038000</v>
      </c>
      <c r="D120" s="76">
        <f t="shared" si="45"/>
        <v>15280000</v>
      </c>
      <c r="E120" s="76">
        <f t="shared" si="45"/>
        <v>19493000</v>
      </c>
    </row>
    <row r="121" spans="1:5" s="11" customFormat="1" hidden="1" x14ac:dyDescent="0.35">
      <c r="A121" s="4" t="s">
        <v>7</v>
      </c>
      <c r="B121" s="49" t="s">
        <v>1550</v>
      </c>
      <c r="C121" s="5">
        <v>12038000</v>
      </c>
      <c r="D121" s="5">
        <v>15280000</v>
      </c>
      <c r="E121" s="5">
        <v>19493000</v>
      </c>
    </row>
    <row r="122" spans="1:5" s="29" customFormat="1" x14ac:dyDescent="0.35">
      <c r="A122" s="2" t="s">
        <v>66</v>
      </c>
      <c r="B122" s="106" t="s">
        <v>67</v>
      </c>
      <c r="C122" s="3">
        <f>SUM(C123,C127)</f>
        <v>1043469000</v>
      </c>
      <c r="D122" s="3">
        <f t="shared" ref="D122:E122" si="46">SUM(D123,D127)</f>
        <v>1083666000</v>
      </c>
      <c r="E122" s="3">
        <f t="shared" si="46"/>
        <v>1125449000</v>
      </c>
    </row>
    <row r="123" spans="1:5" x14ac:dyDescent="0.35">
      <c r="A123" s="2" t="s">
        <v>68</v>
      </c>
      <c r="B123" s="106" t="s">
        <v>69</v>
      </c>
      <c r="C123" s="3">
        <f t="shared" ref="C123:E125" si="47">SUM(C124)</f>
        <v>399649000</v>
      </c>
      <c r="D123" s="3">
        <f t="shared" si="47"/>
        <v>420084000</v>
      </c>
      <c r="E123" s="3">
        <f t="shared" si="47"/>
        <v>441436000</v>
      </c>
    </row>
    <row r="124" spans="1:5" ht="44.25" customHeight="1" x14ac:dyDescent="0.35">
      <c r="A124" s="2" t="s">
        <v>70</v>
      </c>
      <c r="B124" s="106" t="s">
        <v>71</v>
      </c>
      <c r="C124" s="3">
        <f t="shared" si="47"/>
        <v>399649000</v>
      </c>
      <c r="D124" s="3">
        <f t="shared" si="47"/>
        <v>420084000</v>
      </c>
      <c r="E124" s="3">
        <f t="shared" si="47"/>
        <v>441436000</v>
      </c>
    </row>
    <row r="125" spans="1:5" ht="72" x14ac:dyDescent="0.35">
      <c r="A125" s="2" t="s">
        <v>72</v>
      </c>
      <c r="B125" s="106" t="s">
        <v>73</v>
      </c>
      <c r="C125" s="3">
        <f t="shared" si="47"/>
        <v>399649000</v>
      </c>
      <c r="D125" s="3">
        <f t="shared" si="47"/>
        <v>420084000</v>
      </c>
      <c r="E125" s="3">
        <f t="shared" si="47"/>
        <v>441436000</v>
      </c>
    </row>
    <row r="126" spans="1:5" s="11" customFormat="1" hidden="1" x14ac:dyDescent="0.35">
      <c r="A126" s="4" t="s">
        <v>7</v>
      </c>
      <c r="B126" s="49" t="s">
        <v>74</v>
      </c>
      <c r="C126" s="5">
        <v>399649000</v>
      </c>
      <c r="D126" s="5">
        <v>420084000</v>
      </c>
      <c r="E126" s="5">
        <v>441436000</v>
      </c>
    </row>
    <row r="127" spans="1:5" x14ac:dyDescent="0.35">
      <c r="A127" s="2" t="s">
        <v>75</v>
      </c>
      <c r="B127" s="106" t="s">
        <v>76</v>
      </c>
      <c r="C127" s="3">
        <f t="shared" ref="C127:E127" si="48">SUM(C128,C132)</f>
        <v>643820000</v>
      </c>
      <c r="D127" s="3">
        <f t="shared" si="48"/>
        <v>663582000</v>
      </c>
      <c r="E127" s="3">
        <f t="shared" si="48"/>
        <v>684013000</v>
      </c>
    </row>
    <row r="128" spans="1:5" x14ac:dyDescent="0.35">
      <c r="A128" s="2" t="s">
        <v>77</v>
      </c>
      <c r="B128" s="106" t="s">
        <v>78</v>
      </c>
      <c r="C128" s="3">
        <f t="shared" ref="C128:E130" si="49">SUM(C129)</f>
        <v>514990000</v>
      </c>
      <c r="D128" s="3">
        <f t="shared" si="49"/>
        <v>531795000</v>
      </c>
      <c r="E128" s="3">
        <f t="shared" si="49"/>
        <v>549192000</v>
      </c>
    </row>
    <row r="129" spans="1:5" ht="36" x14ac:dyDescent="0.35">
      <c r="A129" s="2" t="s">
        <v>79</v>
      </c>
      <c r="B129" s="106" t="s">
        <v>80</v>
      </c>
      <c r="C129" s="3">
        <f t="shared" si="49"/>
        <v>514990000</v>
      </c>
      <c r="D129" s="3">
        <f t="shared" si="49"/>
        <v>531795000</v>
      </c>
      <c r="E129" s="3">
        <f t="shared" si="49"/>
        <v>549192000</v>
      </c>
    </row>
    <row r="130" spans="1:5" ht="54" x14ac:dyDescent="0.35">
      <c r="A130" s="2" t="s">
        <v>81</v>
      </c>
      <c r="B130" s="106" t="s">
        <v>82</v>
      </c>
      <c r="C130" s="3">
        <f t="shared" si="49"/>
        <v>514990000</v>
      </c>
      <c r="D130" s="3">
        <f t="shared" si="49"/>
        <v>531795000</v>
      </c>
      <c r="E130" s="3">
        <f t="shared" si="49"/>
        <v>549192000</v>
      </c>
    </row>
    <row r="131" spans="1:5" s="11" customFormat="1" hidden="1" x14ac:dyDescent="0.35">
      <c r="A131" s="4" t="s">
        <v>7</v>
      </c>
      <c r="B131" s="49" t="s">
        <v>83</v>
      </c>
      <c r="C131" s="5">
        <v>514990000</v>
      </c>
      <c r="D131" s="5">
        <v>531795000</v>
      </c>
      <c r="E131" s="5">
        <v>549192000</v>
      </c>
    </row>
    <row r="132" spans="1:5" x14ac:dyDescent="0.35">
      <c r="A132" s="2" t="s">
        <v>84</v>
      </c>
      <c r="B132" s="106" t="s">
        <v>85</v>
      </c>
      <c r="C132" s="3">
        <f t="shared" ref="C132:E134" si="50">SUM(C133)</f>
        <v>128830000</v>
      </c>
      <c r="D132" s="3">
        <f t="shared" si="50"/>
        <v>131787000</v>
      </c>
      <c r="E132" s="3">
        <f t="shared" si="50"/>
        <v>134821000</v>
      </c>
    </row>
    <row r="133" spans="1:5" ht="36" x14ac:dyDescent="0.35">
      <c r="A133" s="2" t="s">
        <v>86</v>
      </c>
      <c r="B133" s="106" t="s">
        <v>87</v>
      </c>
      <c r="C133" s="3">
        <f t="shared" si="50"/>
        <v>128830000</v>
      </c>
      <c r="D133" s="3">
        <f t="shared" si="50"/>
        <v>131787000</v>
      </c>
      <c r="E133" s="3">
        <f t="shared" si="50"/>
        <v>134821000</v>
      </c>
    </row>
    <row r="134" spans="1:5" ht="54" x14ac:dyDescent="0.35">
      <c r="A134" s="2" t="s">
        <v>88</v>
      </c>
      <c r="B134" s="106" t="s">
        <v>89</v>
      </c>
      <c r="C134" s="3">
        <f t="shared" si="50"/>
        <v>128830000</v>
      </c>
      <c r="D134" s="3">
        <f t="shared" si="50"/>
        <v>131787000</v>
      </c>
      <c r="E134" s="3">
        <f t="shared" si="50"/>
        <v>134821000</v>
      </c>
    </row>
    <row r="135" spans="1:5" s="11" customFormat="1" hidden="1" x14ac:dyDescent="0.35">
      <c r="A135" s="4" t="s">
        <v>7</v>
      </c>
      <c r="B135" s="49" t="s">
        <v>90</v>
      </c>
      <c r="C135" s="5">
        <v>128830000</v>
      </c>
      <c r="D135" s="5">
        <v>131787000</v>
      </c>
      <c r="E135" s="5">
        <v>134821000</v>
      </c>
    </row>
    <row r="136" spans="1:5" s="29" customFormat="1" ht="36" x14ac:dyDescent="0.35">
      <c r="A136" s="2" t="s">
        <v>91</v>
      </c>
      <c r="B136" s="106" t="s">
        <v>92</v>
      </c>
      <c r="C136" s="3">
        <f t="shared" ref="C136:E136" si="51">SUM(C137)</f>
        <v>2418000</v>
      </c>
      <c r="D136" s="3">
        <f t="shared" si="51"/>
        <v>2558000</v>
      </c>
      <c r="E136" s="3">
        <f t="shared" si="51"/>
        <v>2567000</v>
      </c>
    </row>
    <row r="137" spans="1:5" ht="36" x14ac:dyDescent="0.35">
      <c r="A137" s="2" t="s">
        <v>93</v>
      </c>
      <c r="B137" s="106" t="s">
        <v>94</v>
      </c>
      <c r="C137" s="3">
        <f t="shared" ref="C137:E137" si="52">SUM(C138,C141)</f>
        <v>2418000</v>
      </c>
      <c r="D137" s="3">
        <f t="shared" si="52"/>
        <v>2558000</v>
      </c>
      <c r="E137" s="3">
        <f t="shared" si="52"/>
        <v>2567000</v>
      </c>
    </row>
    <row r="138" spans="1:5" x14ac:dyDescent="0.35">
      <c r="A138" s="2" t="s">
        <v>95</v>
      </c>
      <c r="B138" s="106" t="s">
        <v>96</v>
      </c>
      <c r="C138" s="3">
        <f t="shared" ref="C138:E139" si="53">SUM(C139)</f>
        <v>2414000</v>
      </c>
      <c r="D138" s="3">
        <f t="shared" si="53"/>
        <v>2554000</v>
      </c>
      <c r="E138" s="3">
        <f t="shared" si="53"/>
        <v>2563000</v>
      </c>
    </row>
    <row r="139" spans="1:5" ht="36" x14ac:dyDescent="0.35">
      <c r="A139" s="2" t="s">
        <v>97</v>
      </c>
      <c r="B139" s="106" t="s">
        <v>98</v>
      </c>
      <c r="C139" s="3">
        <f t="shared" si="53"/>
        <v>2414000</v>
      </c>
      <c r="D139" s="3">
        <f t="shared" si="53"/>
        <v>2554000</v>
      </c>
      <c r="E139" s="3">
        <f t="shared" si="53"/>
        <v>2563000</v>
      </c>
    </row>
    <row r="140" spans="1:5" s="11" customFormat="1" hidden="1" x14ac:dyDescent="0.35">
      <c r="A140" s="4" t="s">
        <v>7</v>
      </c>
      <c r="B140" s="49" t="s">
        <v>99</v>
      </c>
      <c r="C140" s="5">
        <v>2414000</v>
      </c>
      <c r="D140" s="5">
        <v>2554000</v>
      </c>
      <c r="E140" s="5">
        <v>2563000</v>
      </c>
    </row>
    <row r="141" spans="1:5" ht="36" x14ac:dyDescent="0.35">
      <c r="A141" s="2" t="s">
        <v>519</v>
      </c>
      <c r="B141" s="106" t="s">
        <v>520</v>
      </c>
      <c r="C141" s="3">
        <f t="shared" ref="C141:E142" si="54">SUM(C142)</f>
        <v>4000</v>
      </c>
      <c r="D141" s="3">
        <f t="shared" si="54"/>
        <v>4000</v>
      </c>
      <c r="E141" s="3">
        <f t="shared" si="54"/>
        <v>4000</v>
      </c>
    </row>
    <row r="142" spans="1:5" ht="54" x14ac:dyDescent="0.35">
      <c r="A142" s="2" t="s">
        <v>521</v>
      </c>
      <c r="B142" s="106" t="s">
        <v>522</v>
      </c>
      <c r="C142" s="3">
        <f t="shared" si="54"/>
        <v>4000</v>
      </c>
      <c r="D142" s="3">
        <f t="shared" si="54"/>
        <v>4000</v>
      </c>
      <c r="E142" s="3">
        <f t="shared" si="54"/>
        <v>4000</v>
      </c>
    </row>
    <row r="143" spans="1:5" s="11" customFormat="1" hidden="1" x14ac:dyDescent="0.35">
      <c r="A143" s="4" t="s">
        <v>7</v>
      </c>
      <c r="B143" s="49" t="s">
        <v>523</v>
      </c>
      <c r="C143" s="5">
        <v>4000</v>
      </c>
      <c r="D143" s="5">
        <v>4000</v>
      </c>
      <c r="E143" s="5">
        <v>4000</v>
      </c>
    </row>
    <row r="144" spans="1:5" s="29" customFormat="1" x14ac:dyDescent="0.35">
      <c r="A144" s="2" t="s">
        <v>100</v>
      </c>
      <c r="B144" s="106" t="s">
        <v>101</v>
      </c>
      <c r="C144" s="3">
        <f t="shared" ref="C144:E144" si="55">SUM(C145,,C153)</f>
        <v>445541000</v>
      </c>
      <c r="D144" s="3">
        <f t="shared" si="55"/>
        <v>445541000</v>
      </c>
      <c r="E144" s="3">
        <f t="shared" si="55"/>
        <v>445541000</v>
      </c>
    </row>
    <row r="145" spans="1:5" ht="36" x14ac:dyDescent="0.35">
      <c r="A145" s="2" t="s">
        <v>102</v>
      </c>
      <c r="B145" s="106" t="s">
        <v>103</v>
      </c>
      <c r="C145" s="3">
        <f t="shared" ref="C145:E145" si="56">SUM(C146)</f>
        <v>445256000</v>
      </c>
      <c r="D145" s="3">
        <f t="shared" si="56"/>
        <v>445256000</v>
      </c>
      <c r="E145" s="3">
        <f t="shared" si="56"/>
        <v>445256000</v>
      </c>
    </row>
    <row r="146" spans="1:5" ht="36" x14ac:dyDescent="0.35">
      <c r="A146" s="2" t="s">
        <v>104</v>
      </c>
      <c r="B146" s="106" t="s">
        <v>105</v>
      </c>
      <c r="C146" s="3">
        <f t="shared" ref="C146:E146" si="57">SUM(C147,C149,C151)</f>
        <v>445256000</v>
      </c>
      <c r="D146" s="3">
        <f t="shared" si="57"/>
        <v>445256000</v>
      </c>
      <c r="E146" s="3">
        <f t="shared" si="57"/>
        <v>445256000</v>
      </c>
    </row>
    <row r="147" spans="1:5" ht="54" x14ac:dyDescent="0.35">
      <c r="A147" s="2" t="s">
        <v>783</v>
      </c>
      <c r="B147" s="106" t="s">
        <v>784</v>
      </c>
      <c r="C147" s="3">
        <f t="shared" ref="C147:E147" si="58">SUM(C148)</f>
        <v>445256000</v>
      </c>
      <c r="D147" s="3">
        <f t="shared" si="58"/>
        <v>445256000</v>
      </c>
      <c r="E147" s="3">
        <f t="shared" si="58"/>
        <v>445256000</v>
      </c>
    </row>
    <row r="148" spans="1:5" s="19" customFormat="1" hidden="1" x14ac:dyDescent="0.35">
      <c r="A148" s="18" t="s">
        <v>7</v>
      </c>
      <c r="B148" s="50" t="s">
        <v>802</v>
      </c>
      <c r="C148" s="21">
        <v>445256000</v>
      </c>
      <c r="D148" s="21">
        <v>445256000</v>
      </c>
      <c r="E148" s="21">
        <v>445256000</v>
      </c>
    </row>
    <row r="149" spans="1:5" ht="72" hidden="1" x14ac:dyDescent="0.35">
      <c r="A149" s="2" t="s">
        <v>1139</v>
      </c>
      <c r="B149" s="106" t="s">
        <v>1141</v>
      </c>
      <c r="C149" s="3">
        <f t="shared" ref="C149:E149" si="59">SUM(C150)</f>
        <v>0</v>
      </c>
      <c r="D149" s="3">
        <f t="shared" si="59"/>
        <v>0</v>
      </c>
      <c r="E149" s="3">
        <f t="shared" si="59"/>
        <v>0</v>
      </c>
    </row>
    <row r="150" spans="1:5" s="19" customFormat="1" hidden="1" x14ac:dyDescent="0.35">
      <c r="A150" s="18" t="s">
        <v>7</v>
      </c>
      <c r="B150" s="50" t="s">
        <v>1137</v>
      </c>
      <c r="C150" s="21">
        <v>0</v>
      </c>
      <c r="D150" s="21">
        <v>0</v>
      </c>
      <c r="E150" s="21">
        <v>0</v>
      </c>
    </row>
    <row r="151" spans="1:5" ht="36" hidden="1" x14ac:dyDescent="0.35">
      <c r="A151" s="2" t="s">
        <v>1140</v>
      </c>
      <c r="B151" s="106" t="s">
        <v>1142</v>
      </c>
      <c r="C151" s="3">
        <f t="shared" ref="C151:E151" si="60">SUM(C152)</f>
        <v>0</v>
      </c>
      <c r="D151" s="3">
        <f t="shared" si="60"/>
        <v>0</v>
      </c>
      <c r="E151" s="3">
        <f t="shared" si="60"/>
        <v>0</v>
      </c>
    </row>
    <row r="152" spans="1:5" s="19" customFormat="1" hidden="1" x14ac:dyDescent="0.35">
      <c r="A152" s="18" t="s">
        <v>7</v>
      </c>
      <c r="B152" s="50" t="s">
        <v>1138</v>
      </c>
      <c r="C152" s="21">
        <v>0</v>
      </c>
      <c r="D152" s="21">
        <v>0</v>
      </c>
      <c r="E152" s="21">
        <v>0</v>
      </c>
    </row>
    <row r="153" spans="1:5" ht="36" x14ac:dyDescent="0.35">
      <c r="A153" s="2" t="s">
        <v>107</v>
      </c>
      <c r="B153" s="106" t="s">
        <v>108</v>
      </c>
      <c r="C153" s="3">
        <f t="shared" ref="C153:E153" si="61">SUM(C154,C158,C162)</f>
        <v>285000</v>
      </c>
      <c r="D153" s="3">
        <f t="shared" si="61"/>
        <v>285000</v>
      </c>
      <c r="E153" s="3">
        <f t="shared" si="61"/>
        <v>285000</v>
      </c>
    </row>
    <row r="154" spans="1:5" x14ac:dyDescent="0.35">
      <c r="A154" s="2" t="s">
        <v>111</v>
      </c>
      <c r="B154" s="106" t="s">
        <v>112</v>
      </c>
      <c r="C154" s="3">
        <f t="shared" ref="C154:E154" si="62">SUM(C155)</f>
        <v>285000</v>
      </c>
      <c r="D154" s="3">
        <f t="shared" si="62"/>
        <v>285000</v>
      </c>
      <c r="E154" s="3">
        <f t="shared" si="62"/>
        <v>285000</v>
      </c>
    </row>
    <row r="155" spans="1:5" ht="54" x14ac:dyDescent="0.35">
      <c r="A155" s="2" t="s">
        <v>638</v>
      </c>
      <c r="B155" s="106" t="s">
        <v>113</v>
      </c>
      <c r="C155" s="3">
        <f t="shared" ref="C155:E155" si="63">SUM(C156:C157)</f>
        <v>285000</v>
      </c>
      <c r="D155" s="3">
        <f t="shared" si="63"/>
        <v>285000</v>
      </c>
      <c r="E155" s="3">
        <f t="shared" si="63"/>
        <v>285000</v>
      </c>
    </row>
    <row r="156" spans="1:5" s="19" customFormat="1" ht="36" hidden="1" x14ac:dyDescent="0.35">
      <c r="A156" s="18" t="s">
        <v>1146</v>
      </c>
      <c r="B156" s="50" t="s">
        <v>1147</v>
      </c>
      <c r="C156" s="21">
        <v>0</v>
      </c>
      <c r="D156" s="21">
        <v>0</v>
      </c>
      <c r="E156" s="21">
        <v>285000</v>
      </c>
    </row>
    <row r="157" spans="1:5" s="19" customFormat="1" ht="36" hidden="1" x14ac:dyDescent="0.35">
      <c r="A157" s="18" t="s">
        <v>1345</v>
      </c>
      <c r="B157" s="50" t="s">
        <v>1353</v>
      </c>
      <c r="C157" s="21">
        <v>285000</v>
      </c>
      <c r="D157" s="21">
        <v>285000</v>
      </c>
      <c r="E157" s="21">
        <v>0</v>
      </c>
    </row>
    <row r="158" spans="1:5" ht="87" hidden="1" customHeight="1" x14ac:dyDescent="0.35">
      <c r="A158" s="2" t="s">
        <v>114</v>
      </c>
      <c r="B158" s="106" t="s">
        <v>115</v>
      </c>
      <c r="C158" s="3">
        <f t="shared" ref="C158:E160" si="64">SUM(C159)</f>
        <v>0</v>
      </c>
      <c r="D158" s="3">
        <f t="shared" si="64"/>
        <v>0</v>
      </c>
      <c r="E158" s="3">
        <f t="shared" si="64"/>
        <v>0</v>
      </c>
    </row>
    <row r="159" spans="1:5" ht="72" hidden="1" x14ac:dyDescent="0.35">
      <c r="A159" s="2" t="s">
        <v>116</v>
      </c>
      <c r="B159" s="106" t="s">
        <v>117</v>
      </c>
      <c r="C159" s="3">
        <f t="shared" si="64"/>
        <v>0</v>
      </c>
      <c r="D159" s="3">
        <f t="shared" si="64"/>
        <v>0</v>
      </c>
      <c r="E159" s="3">
        <f t="shared" si="64"/>
        <v>0</v>
      </c>
    </row>
    <row r="160" spans="1:5" ht="141" hidden="1" customHeight="1" x14ac:dyDescent="0.35">
      <c r="A160" s="2" t="s">
        <v>639</v>
      </c>
      <c r="B160" s="106" t="s">
        <v>118</v>
      </c>
      <c r="C160" s="3">
        <f t="shared" si="64"/>
        <v>0</v>
      </c>
      <c r="D160" s="3">
        <f t="shared" si="64"/>
        <v>0</v>
      </c>
      <c r="E160" s="3">
        <f t="shared" si="64"/>
        <v>0</v>
      </c>
    </row>
    <row r="161" spans="1:5" s="19" customFormat="1" ht="36" hidden="1" x14ac:dyDescent="0.35">
      <c r="A161" s="18" t="s">
        <v>138</v>
      </c>
      <c r="B161" s="50" t="s">
        <v>1254</v>
      </c>
      <c r="C161" s="21">
        <v>0</v>
      </c>
      <c r="D161" s="21">
        <v>0</v>
      </c>
      <c r="E161" s="21">
        <v>0</v>
      </c>
    </row>
    <row r="162" spans="1:5" s="14" customFormat="1" ht="37.5" hidden="1" customHeight="1" x14ac:dyDescent="0.35">
      <c r="A162" s="2" t="s">
        <v>120</v>
      </c>
      <c r="B162" s="106" t="s">
        <v>121</v>
      </c>
      <c r="C162" s="3"/>
      <c r="D162" s="3"/>
      <c r="E162" s="3"/>
    </row>
    <row r="163" spans="1:5" s="14" customFormat="1" ht="56.25" hidden="1" customHeight="1" x14ac:dyDescent="0.35">
      <c r="A163" s="2" t="s">
        <v>122</v>
      </c>
      <c r="B163" s="106" t="s">
        <v>123</v>
      </c>
      <c r="C163" s="3"/>
      <c r="D163" s="3"/>
      <c r="E163" s="3"/>
    </row>
    <row r="164" spans="1:5" s="19" customFormat="1" ht="37.5" hidden="1" customHeight="1" x14ac:dyDescent="0.35">
      <c r="A164" s="18" t="s">
        <v>7</v>
      </c>
      <c r="B164" s="50" t="s">
        <v>1203</v>
      </c>
      <c r="C164" s="21"/>
      <c r="D164" s="21"/>
      <c r="E164" s="21"/>
    </row>
    <row r="165" spans="1:5" s="29" customFormat="1" ht="36" hidden="1" x14ac:dyDescent="0.35">
      <c r="A165" s="2" t="s">
        <v>514</v>
      </c>
      <c r="B165" s="106" t="s">
        <v>1204</v>
      </c>
      <c r="C165" s="3">
        <v>0</v>
      </c>
      <c r="D165" s="3">
        <v>0</v>
      </c>
      <c r="E165" s="3">
        <v>0</v>
      </c>
    </row>
    <row r="166" spans="1:5" s="34" customFormat="1" hidden="1" x14ac:dyDescent="0.35">
      <c r="A166" s="61" t="s">
        <v>513</v>
      </c>
      <c r="B166" s="112"/>
      <c r="C166" s="96">
        <f>SUM(C167,C241,C263,C349,C386,C787)</f>
        <v>1146831308</v>
      </c>
      <c r="D166" s="96">
        <f t="shared" ref="D166:E166" si="65">SUM(D167,D241,D263,D349,D386,D787)</f>
        <v>1006069572</v>
      </c>
      <c r="E166" s="96">
        <f t="shared" si="65"/>
        <v>1032568458</v>
      </c>
    </row>
    <row r="167" spans="1:5" s="29" customFormat="1" ht="36" x14ac:dyDescent="0.35">
      <c r="A167" s="2" t="s">
        <v>124</v>
      </c>
      <c r="B167" s="106" t="s">
        <v>125</v>
      </c>
      <c r="C167" s="3">
        <f t="shared" ref="C167:E167" si="66">SUM(C168,C171,C190,C205,C212,C216)</f>
        <v>797530192</v>
      </c>
      <c r="D167" s="3">
        <f t="shared" si="66"/>
        <v>763528063</v>
      </c>
      <c r="E167" s="3">
        <f t="shared" si="66"/>
        <v>792483459</v>
      </c>
    </row>
    <row r="168" spans="1:5" ht="54" hidden="1" x14ac:dyDescent="0.35">
      <c r="A168" s="2" t="s">
        <v>126</v>
      </c>
      <c r="B168" s="106" t="s">
        <v>127</v>
      </c>
      <c r="C168" s="3">
        <f t="shared" ref="C168:E169" si="67">SUM(C169)</f>
        <v>0</v>
      </c>
      <c r="D168" s="3">
        <f t="shared" si="67"/>
        <v>0</v>
      </c>
      <c r="E168" s="3">
        <f t="shared" si="67"/>
        <v>0</v>
      </c>
    </row>
    <row r="169" spans="1:5" ht="54" hidden="1" x14ac:dyDescent="0.35">
      <c r="A169" s="2" t="s">
        <v>128</v>
      </c>
      <c r="B169" s="106" t="s">
        <v>129</v>
      </c>
      <c r="C169" s="3">
        <f t="shared" si="67"/>
        <v>0</v>
      </c>
      <c r="D169" s="3">
        <f t="shared" si="67"/>
        <v>0</v>
      </c>
      <c r="E169" s="3">
        <f t="shared" si="67"/>
        <v>0</v>
      </c>
    </row>
    <row r="170" spans="1:5" s="19" customFormat="1" hidden="1" x14ac:dyDescent="0.35">
      <c r="A170" s="18" t="s">
        <v>1361</v>
      </c>
      <c r="B170" s="50" t="s">
        <v>131</v>
      </c>
      <c r="C170" s="21">
        <v>0</v>
      </c>
      <c r="D170" s="21">
        <v>0</v>
      </c>
      <c r="E170" s="21">
        <v>0</v>
      </c>
    </row>
    <row r="171" spans="1:5" ht="72" x14ac:dyDescent="0.35">
      <c r="A171" s="2" t="s">
        <v>132</v>
      </c>
      <c r="B171" s="106" t="s">
        <v>133</v>
      </c>
      <c r="C171" s="3">
        <f t="shared" ref="C171:E171" si="68">SUM(C172,C175,C179,C187)</f>
        <v>606310373</v>
      </c>
      <c r="D171" s="3">
        <f t="shared" si="68"/>
        <v>561397179</v>
      </c>
      <c r="E171" s="3">
        <f t="shared" si="68"/>
        <v>580927858</v>
      </c>
    </row>
    <row r="172" spans="1:5" ht="54" x14ac:dyDescent="0.35">
      <c r="A172" s="2" t="s">
        <v>134</v>
      </c>
      <c r="B172" s="106" t="s">
        <v>135</v>
      </c>
      <c r="C172" s="3">
        <f t="shared" ref="C172:E173" si="69">SUM(C173)</f>
        <v>423297119</v>
      </c>
      <c r="D172" s="3">
        <f t="shared" si="69"/>
        <v>372870538</v>
      </c>
      <c r="E172" s="3">
        <f t="shared" si="69"/>
        <v>385265359</v>
      </c>
    </row>
    <row r="173" spans="1:5" ht="72" x14ac:dyDescent="0.35">
      <c r="A173" s="2" t="s">
        <v>136</v>
      </c>
      <c r="B173" s="106" t="s">
        <v>137</v>
      </c>
      <c r="C173" s="3">
        <f t="shared" si="69"/>
        <v>423297119</v>
      </c>
      <c r="D173" s="3">
        <f t="shared" si="69"/>
        <v>372870538</v>
      </c>
      <c r="E173" s="3">
        <f t="shared" si="69"/>
        <v>385265359</v>
      </c>
    </row>
    <row r="174" spans="1:5" s="19" customFormat="1" ht="36" hidden="1" x14ac:dyDescent="0.35">
      <c r="A174" s="18" t="s">
        <v>138</v>
      </c>
      <c r="B174" s="50" t="s">
        <v>139</v>
      </c>
      <c r="C174" s="21">
        <v>423297119</v>
      </c>
      <c r="D174" s="21">
        <v>372870538</v>
      </c>
      <c r="E174" s="21">
        <v>385265359</v>
      </c>
    </row>
    <row r="175" spans="1:5" ht="72" x14ac:dyDescent="0.35">
      <c r="A175" s="2" t="s">
        <v>140</v>
      </c>
      <c r="B175" s="106" t="s">
        <v>141</v>
      </c>
      <c r="C175" s="3">
        <f t="shared" ref="C175:E175" si="70">SUM(C176)</f>
        <v>86753910</v>
      </c>
      <c r="D175" s="3">
        <f t="shared" si="70"/>
        <v>88845218</v>
      </c>
      <c r="E175" s="3">
        <f t="shared" si="70"/>
        <v>92168819</v>
      </c>
    </row>
    <row r="176" spans="1:5" ht="54" x14ac:dyDescent="0.35">
      <c r="A176" s="2" t="s">
        <v>142</v>
      </c>
      <c r="B176" s="106" t="s">
        <v>143</v>
      </c>
      <c r="C176" s="3">
        <f t="shared" ref="C176:E176" si="71">SUM(C177:C178)</f>
        <v>86753910</v>
      </c>
      <c r="D176" s="3">
        <f t="shared" si="71"/>
        <v>88845218</v>
      </c>
      <c r="E176" s="3">
        <f t="shared" si="71"/>
        <v>92168819</v>
      </c>
    </row>
    <row r="177" spans="1:5" s="19" customFormat="1" hidden="1" x14ac:dyDescent="0.35">
      <c r="A177" s="18" t="s">
        <v>1361</v>
      </c>
      <c r="B177" s="50" t="s">
        <v>144</v>
      </c>
      <c r="C177" s="21">
        <v>35230354</v>
      </c>
      <c r="D177" s="21">
        <v>36633464</v>
      </c>
      <c r="E177" s="21">
        <v>38092699</v>
      </c>
    </row>
    <row r="178" spans="1:5" s="19" customFormat="1" ht="36" hidden="1" x14ac:dyDescent="0.35">
      <c r="A178" s="18" t="s">
        <v>138</v>
      </c>
      <c r="B178" s="50" t="s">
        <v>145</v>
      </c>
      <c r="C178" s="21">
        <v>51523556</v>
      </c>
      <c r="D178" s="21">
        <v>52211754</v>
      </c>
      <c r="E178" s="21">
        <v>54076120</v>
      </c>
    </row>
    <row r="179" spans="1:5" ht="72" x14ac:dyDescent="0.35">
      <c r="A179" s="2" t="s">
        <v>1144</v>
      </c>
      <c r="B179" s="106" t="s">
        <v>146</v>
      </c>
      <c r="C179" s="3">
        <f t="shared" ref="C179:E179" si="72">SUM(C180)</f>
        <v>4353553</v>
      </c>
      <c r="D179" s="3">
        <f t="shared" si="72"/>
        <v>4277406</v>
      </c>
      <c r="E179" s="3">
        <f t="shared" si="72"/>
        <v>4448503</v>
      </c>
    </row>
    <row r="180" spans="1:5" ht="54" x14ac:dyDescent="0.35">
      <c r="A180" s="2" t="s">
        <v>147</v>
      </c>
      <c r="B180" s="106" t="s">
        <v>148</v>
      </c>
      <c r="C180" s="3">
        <f t="shared" ref="C180:E180" si="73">SUM(C181:C186)</f>
        <v>4353553</v>
      </c>
      <c r="D180" s="3">
        <f t="shared" si="73"/>
        <v>4277406</v>
      </c>
      <c r="E180" s="3">
        <f t="shared" si="73"/>
        <v>4448503</v>
      </c>
    </row>
    <row r="181" spans="1:5" s="19" customFormat="1" hidden="1" x14ac:dyDescent="0.35">
      <c r="A181" s="18" t="s">
        <v>176</v>
      </c>
      <c r="B181" s="77" t="s">
        <v>1399</v>
      </c>
      <c r="C181" s="21">
        <v>73114</v>
      </c>
      <c r="D181" s="21">
        <v>60386</v>
      </c>
      <c r="E181" s="21">
        <v>62802</v>
      </c>
    </row>
    <row r="182" spans="1:5" s="19" customFormat="1" hidden="1" x14ac:dyDescent="0.35">
      <c r="A182" s="18" t="s">
        <v>1385</v>
      </c>
      <c r="B182" s="77" t="s">
        <v>1578</v>
      </c>
      <c r="C182" s="21">
        <v>537576</v>
      </c>
      <c r="D182" s="21">
        <v>559079</v>
      </c>
      <c r="E182" s="21">
        <v>581442</v>
      </c>
    </row>
    <row r="183" spans="1:5" s="19" customFormat="1" hidden="1" x14ac:dyDescent="0.35">
      <c r="A183" s="18" t="s">
        <v>224</v>
      </c>
      <c r="B183" s="77" t="s">
        <v>1382</v>
      </c>
      <c r="C183" s="21">
        <v>0</v>
      </c>
      <c r="D183" s="21">
        <v>0</v>
      </c>
      <c r="E183" s="21">
        <v>0</v>
      </c>
    </row>
    <row r="184" spans="1:5" s="19" customFormat="1" ht="36" hidden="1" x14ac:dyDescent="0.35">
      <c r="A184" s="18" t="s">
        <v>1146</v>
      </c>
      <c r="B184" s="77" t="s">
        <v>1611</v>
      </c>
      <c r="C184" s="21">
        <v>3412970</v>
      </c>
      <c r="D184" s="21">
        <v>3549488</v>
      </c>
      <c r="E184" s="21">
        <v>3691468</v>
      </c>
    </row>
    <row r="185" spans="1:5" s="19" customFormat="1" hidden="1" x14ac:dyDescent="0.35">
      <c r="A185" s="18" t="s">
        <v>149</v>
      </c>
      <c r="B185" s="50" t="s">
        <v>150</v>
      </c>
      <c r="C185" s="21">
        <v>225612</v>
      </c>
      <c r="D185" s="21">
        <v>0</v>
      </c>
      <c r="E185" s="21">
        <v>0</v>
      </c>
    </row>
    <row r="186" spans="1:5" s="19" customFormat="1" hidden="1" x14ac:dyDescent="0.35">
      <c r="A186" s="18" t="s">
        <v>177</v>
      </c>
      <c r="B186" s="50" t="s">
        <v>524</v>
      </c>
      <c r="C186" s="21">
        <v>104281</v>
      </c>
      <c r="D186" s="21">
        <v>108453</v>
      </c>
      <c r="E186" s="21">
        <v>112791</v>
      </c>
    </row>
    <row r="187" spans="1:5" ht="36" x14ac:dyDescent="0.35">
      <c r="A187" s="2" t="s">
        <v>151</v>
      </c>
      <c r="B187" s="106" t="s">
        <v>152</v>
      </c>
      <c r="C187" s="3">
        <f t="shared" ref="C187:E188" si="74">SUM(C188)</f>
        <v>91905791</v>
      </c>
      <c r="D187" s="3">
        <f t="shared" si="74"/>
        <v>95404017</v>
      </c>
      <c r="E187" s="3">
        <f t="shared" si="74"/>
        <v>99045177</v>
      </c>
    </row>
    <row r="188" spans="1:5" ht="36" x14ac:dyDescent="0.35">
      <c r="A188" s="2" t="s">
        <v>153</v>
      </c>
      <c r="B188" s="106" t="s">
        <v>154</v>
      </c>
      <c r="C188" s="3">
        <f t="shared" si="74"/>
        <v>91905791</v>
      </c>
      <c r="D188" s="3">
        <f t="shared" si="74"/>
        <v>95404017</v>
      </c>
      <c r="E188" s="3">
        <f t="shared" si="74"/>
        <v>99045177</v>
      </c>
    </row>
    <row r="189" spans="1:5" s="19" customFormat="1" hidden="1" x14ac:dyDescent="0.35">
      <c r="A189" s="18" t="s">
        <v>1361</v>
      </c>
      <c r="B189" s="50" t="s">
        <v>155</v>
      </c>
      <c r="C189" s="21">
        <v>91905791</v>
      </c>
      <c r="D189" s="21">
        <v>95404017</v>
      </c>
      <c r="E189" s="21">
        <v>99045177</v>
      </c>
    </row>
    <row r="190" spans="1:5" ht="36" x14ac:dyDescent="0.35">
      <c r="A190" s="2" t="s">
        <v>156</v>
      </c>
      <c r="B190" s="106" t="s">
        <v>157</v>
      </c>
      <c r="C190" s="3">
        <f t="shared" ref="C190:E190" si="75">SUM(C191,C195,C202)</f>
        <v>13175</v>
      </c>
      <c r="D190" s="3">
        <f t="shared" si="75"/>
        <v>13175</v>
      </c>
      <c r="E190" s="3">
        <f t="shared" si="75"/>
        <v>13152</v>
      </c>
    </row>
    <row r="191" spans="1:5" ht="36" x14ac:dyDescent="0.35">
      <c r="A191" s="2" t="s">
        <v>158</v>
      </c>
      <c r="B191" s="106" t="s">
        <v>159</v>
      </c>
      <c r="C191" s="3">
        <f t="shared" ref="C191:E191" si="76">SUM(C192)</f>
        <v>13144</v>
      </c>
      <c r="D191" s="3">
        <f t="shared" si="76"/>
        <v>13144</v>
      </c>
      <c r="E191" s="3">
        <f t="shared" si="76"/>
        <v>13144</v>
      </c>
    </row>
    <row r="192" spans="1:5" ht="90" x14ac:dyDescent="0.35">
      <c r="A192" s="2" t="s">
        <v>160</v>
      </c>
      <c r="B192" s="106" t="s">
        <v>161</v>
      </c>
      <c r="C192" s="3">
        <f t="shared" ref="C192:E192" si="77">SUM(C193:C194)</f>
        <v>13144</v>
      </c>
      <c r="D192" s="3">
        <f t="shared" si="77"/>
        <v>13144</v>
      </c>
      <c r="E192" s="3">
        <f t="shared" si="77"/>
        <v>13144</v>
      </c>
    </row>
    <row r="193" spans="1:5" s="19" customFormat="1" ht="36" hidden="1" x14ac:dyDescent="0.35">
      <c r="A193" s="18" t="s">
        <v>138</v>
      </c>
      <c r="B193" s="50" t="s">
        <v>162</v>
      </c>
      <c r="C193" s="21">
        <v>13144</v>
      </c>
      <c r="D193" s="21">
        <v>13144</v>
      </c>
      <c r="E193" s="21">
        <v>13144</v>
      </c>
    </row>
    <row r="194" spans="1:5" s="19" customFormat="1" ht="37.5" hidden="1" customHeight="1" x14ac:dyDescent="0.35">
      <c r="A194" s="18" t="s">
        <v>119</v>
      </c>
      <c r="B194" s="50" t="s">
        <v>822</v>
      </c>
      <c r="C194" s="21"/>
      <c r="D194" s="21"/>
      <c r="E194" s="21"/>
    </row>
    <row r="195" spans="1:5" ht="42" customHeight="1" x14ac:dyDescent="0.35">
      <c r="A195" s="2" t="s">
        <v>525</v>
      </c>
      <c r="B195" s="106" t="s">
        <v>526</v>
      </c>
      <c r="C195" s="3">
        <f t="shared" ref="C195:E195" si="78">SUM(C196)</f>
        <v>31</v>
      </c>
      <c r="D195" s="3">
        <f t="shared" si="78"/>
        <v>31</v>
      </c>
      <c r="E195" s="3">
        <f t="shared" si="78"/>
        <v>8</v>
      </c>
    </row>
    <row r="196" spans="1:5" ht="72" x14ac:dyDescent="0.35">
      <c r="A196" s="2" t="s">
        <v>527</v>
      </c>
      <c r="B196" s="106" t="s">
        <v>528</v>
      </c>
      <c r="C196" s="3">
        <f t="shared" ref="C196:E196" si="79">SUM(C197:C201)</f>
        <v>31</v>
      </c>
      <c r="D196" s="3">
        <f t="shared" si="79"/>
        <v>31</v>
      </c>
      <c r="E196" s="3">
        <f t="shared" si="79"/>
        <v>8</v>
      </c>
    </row>
    <row r="197" spans="1:5" s="19" customFormat="1" hidden="1" x14ac:dyDescent="0.35">
      <c r="A197" s="18" t="s">
        <v>224</v>
      </c>
      <c r="B197" s="77" t="s">
        <v>1612</v>
      </c>
      <c r="C197" s="21">
        <v>0</v>
      </c>
      <c r="D197" s="21">
        <v>0</v>
      </c>
      <c r="E197" s="21">
        <v>0</v>
      </c>
    </row>
    <row r="198" spans="1:5" s="19" customFormat="1" hidden="1" x14ac:dyDescent="0.35">
      <c r="A198" s="18" t="s">
        <v>149</v>
      </c>
      <c r="B198" s="77" t="s">
        <v>1303</v>
      </c>
      <c r="C198" s="21">
        <v>0</v>
      </c>
      <c r="D198" s="21">
        <v>0</v>
      </c>
      <c r="E198" s="21">
        <v>0</v>
      </c>
    </row>
    <row r="199" spans="1:5" s="19" customFormat="1" hidden="1" x14ac:dyDescent="0.35">
      <c r="A199" s="18" t="s">
        <v>541</v>
      </c>
      <c r="B199" s="77" t="s">
        <v>1344</v>
      </c>
      <c r="C199" s="21">
        <v>0</v>
      </c>
      <c r="D199" s="21">
        <v>0</v>
      </c>
      <c r="E199" s="21">
        <v>0</v>
      </c>
    </row>
    <row r="200" spans="1:5" s="19" customFormat="1" ht="36" hidden="1" x14ac:dyDescent="0.35">
      <c r="A200" s="18" t="s">
        <v>138</v>
      </c>
      <c r="B200" s="50" t="s">
        <v>529</v>
      </c>
      <c r="C200" s="21">
        <v>0</v>
      </c>
      <c r="D200" s="21">
        <v>0</v>
      </c>
      <c r="E200" s="21">
        <v>0</v>
      </c>
    </row>
    <row r="201" spans="1:5" s="19" customFormat="1" hidden="1" x14ac:dyDescent="0.35">
      <c r="A201" s="18" t="s">
        <v>177</v>
      </c>
      <c r="B201" s="50" t="s">
        <v>1577</v>
      </c>
      <c r="C201" s="21">
        <v>31</v>
      </c>
      <c r="D201" s="21">
        <v>31</v>
      </c>
      <c r="E201" s="21">
        <v>8</v>
      </c>
    </row>
    <row r="202" spans="1:5" ht="72" hidden="1" x14ac:dyDescent="0.35">
      <c r="A202" s="2" t="s">
        <v>530</v>
      </c>
      <c r="B202" s="106" t="s">
        <v>531</v>
      </c>
      <c r="C202" s="3">
        <f t="shared" ref="C202:E203" si="80">SUM(C203)</f>
        <v>0</v>
      </c>
      <c r="D202" s="3">
        <f t="shared" si="80"/>
        <v>0</v>
      </c>
      <c r="E202" s="3">
        <f t="shared" si="80"/>
        <v>0</v>
      </c>
    </row>
    <row r="203" spans="1:5" ht="108" hidden="1" x14ac:dyDescent="0.35">
      <c r="A203" s="2" t="s">
        <v>532</v>
      </c>
      <c r="B203" s="106" t="s">
        <v>533</v>
      </c>
      <c r="C203" s="3">
        <f t="shared" si="80"/>
        <v>0</v>
      </c>
      <c r="D203" s="3">
        <f t="shared" si="80"/>
        <v>0</v>
      </c>
      <c r="E203" s="3">
        <f t="shared" si="80"/>
        <v>0</v>
      </c>
    </row>
    <row r="204" spans="1:5" s="19" customFormat="1" ht="45" hidden="1" customHeight="1" x14ac:dyDescent="0.35">
      <c r="A204" s="18" t="s">
        <v>535</v>
      </c>
      <c r="B204" s="50" t="s">
        <v>534</v>
      </c>
      <c r="C204" s="21">
        <v>0</v>
      </c>
      <c r="D204" s="21">
        <v>0</v>
      </c>
      <c r="E204" s="21">
        <v>0</v>
      </c>
    </row>
    <row r="205" spans="1:5" s="14" customFormat="1" ht="72.75" hidden="1" customHeight="1" x14ac:dyDescent="0.35">
      <c r="A205" s="78" t="s">
        <v>1322</v>
      </c>
      <c r="B205" s="79" t="s">
        <v>1325</v>
      </c>
      <c r="C205" s="76">
        <f t="shared" ref="C205:E205" si="81">C206+C209</f>
        <v>0</v>
      </c>
      <c r="D205" s="76">
        <f t="shared" si="81"/>
        <v>0</v>
      </c>
      <c r="E205" s="76">
        <f t="shared" si="81"/>
        <v>0</v>
      </c>
    </row>
    <row r="206" spans="1:5" s="14" customFormat="1" ht="72.75" hidden="1" customHeight="1" x14ac:dyDescent="0.35">
      <c r="A206" s="78" t="s">
        <v>1323</v>
      </c>
      <c r="B206" s="79" t="s">
        <v>1326</v>
      </c>
      <c r="C206" s="76">
        <f t="shared" ref="C206:E207" si="82">C207</f>
        <v>0</v>
      </c>
      <c r="D206" s="76">
        <f t="shared" si="82"/>
        <v>0</v>
      </c>
      <c r="E206" s="76">
        <f t="shared" si="82"/>
        <v>0</v>
      </c>
    </row>
    <row r="207" spans="1:5" s="14" customFormat="1" ht="148.5" hidden="1" customHeight="1" x14ac:dyDescent="0.35">
      <c r="A207" s="78" t="s">
        <v>1324</v>
      </c>
      <c r="B207" s="79" t="s">
        <v>1327</v>
      </c>
      <c r="C207" s="76">
        <f t="shared" si="82"/>
        <v>0</v>
      </c>
      <c r="D207" s="76">
        <f t="shared" si="82"/>
        <v>0</v>
      </c>
      <c r="E207" s="76">
        <f t="shared" si="82"/>
        <v>0</v>
      </c>
    </row>
    <row r="208" spans="1:5" s="19" customFormat="1" ht="45" hidden="1" customHeight="1" x14ac:dyDescent="0.35">
      <c r="A208" s="18" t="s">
        <v>138</v>
      </c>
      <c r="B208" s="50" t="s">
        <v>1328</v>
      </c>
      <c r="C208" s="21">
        <v>0</v>
      </c>
      <c r="D208" s="21">
        <v>0</v>
      </c>
      <c r="E208" s="21">
        <v>0</v>
      </c>
    </row>
    <row r="209" spans="1:5" s="14" customFormat="1" ht="109.5" hidden="1" customHeight="1" x14ac:dyDescent="0.35">
      <c r="A209" s="78" t="s">
        <v>1329</v>
      </c>
      <c r="B209" s="79" t="s">
        <v>1332</v>
      </c>
      <c r="C209" s="76">
        <f t="shared" ref="C209:E210" si="83">C210</f>
        <v>0</v>
      </c>
      <c r="D209" s="76">
        <f t="shared" si="83"/>
        <v>0</v>
      </c>
      <c r="E209" s="76">
        <f t="shared" si="83"/>
        <v>0</v>
      </c>
    </row>
    <row r="210" spans="1:5" s="14" customFormat="1" ht="223.5" hidden="1" customHeight="1" x14ac:dyDescent="0.35">
      <c r="A210" s="78" t="s">
        <v>1330</v>
      </c>
      <c r="B210" s="79" t="s">
        <v>1333</v>
      </c>
      <c r="C210" s="76">
        <f t="shared" si="83"/>
        <v>0</v>
      </c>
      <c r="D210" s="76">
        <f t="shared" si="83"/>
        <v>0</v>
      </c>
      <c r="E210" s="76">
        <f t="shared" si="83"/>
        <v>0</v>
      </c>
    </row>
    <row r="211" spans="1:5" s="19" customFormat="1" ht="45" hidden="1" customHeight="1" x14ac:dyDescent="0.35">
      <c r="A211" s="18" t="s">
        <v>1331</v>
      </c>
      <c r="B211" s="50" t="s">
        <v>1459</v>
      </c>
      <c r="C211" s="21">
        <v>0</v>
      </c>
      <c r="D211" s="21">
        <v>0</v>
      </c>
      <c r="E211" s="21">
        <v>0</v>
      </c>
    </row>
    <row r="212" spans="1:5" hidden="1" x14ac:dyDescent="0.35">
      <c r="A212" s="2" t="s">
        <v>163</v>
      </c>
      <c r="B212" s="106" t="s">
        <v>164</v>
      </c>
      <c r="C212" s="3">
        <f t="shared" ref="C212:E214" si="84">SUM(C213)</f>
        <v>0</v>
      </c>
      <c r="D212" s="3">
        <f t="shared" si="84"/>
        <v>0</v>
      </c>
      <c r="E212" s="3">
        <f t="shared" si="84"/>
        <v>0</v>
      </c>
    </row>
    <row r="213" spans="1:5" ht="36" hidden="1" x14ac:dyDescent="0.35">
      <c r="A213" s="2" t="s">
        <v>165</v>
      </c>
      <c r="B213" s="106" t="s">
        <v>166</v>
      </c>
      <c r="C213" s="3">
        <f t="shared" si="84"/>
        <v>0</v>
      </c>
      <c r="D213" s="3">
        <f t="shared" si="84"/>
        <v>0</v>
      </c>
      <c r="E213" s="3">
        <f t="shared" si="84"/>
        <v>0</v>
      </c>
    </row>
    <row r="214" spans="1:5" ht="54" hidden="1" x14ac:dyDescent="0.35">
      <c r="A214" s="2" t="s">
        <v>167</v>
      </c>
      <c r="B214" s="106" t="s">
        <v>168</v>
      </c>
      <c r="C214" s="3">
        <f t="shared" si="84"/>
        <v>0</v>
      </c>
      <c r="D214" s="3">
        <f t="shared" si="84"/>
        <v>0</v>
      </c>
      <c r="E214" s="3">
        <f t="shared" si="84"/>
        <v>0</v>
      </c>
    </row>
    <row r="215" spans="1:5" s="19" customFormat="1" hidden="1" x14ac:dyDescent="0.35">
      <c r="A215" s="18" t="s">
        <v>1361</v>
      </c>
      <c r="B215" s="50" t="s">
        <v>169</v>
      </c>
      <c r="C215" s="21">
        <v>0</v>
      </c>
      <c r="D215" s="21">
        <v>0</v>
      </c>
      <c r="E215" s="21">
        <v>0</v>
      </c>
    </row>
    <row r="216" spans="1:5" ht="72" x14ac:dyDescent="0.35">
      <c r="A216" s="2" t="s">
        <v>170</v>
      </c>
      <c r="B216" s="106" t="s">
        <v>171</v>
      </c>
      <c r="C216" s="3">
        <f t="shared" ref="C216:E216" si="85">SUM(C217,C235)</f>
        <v>191206644</v>
      </c>
      <c r="D216" s="3">
        <f t="shared" si="85"/>
        <v>202117709</v>
      </c>
      <c r="E216" s="3">
        <f t="shared" si="85"/>
        <v>211542449</v>
      </c>
    </row>
    <row r="217" spans="1:5" ht="72" x14ac:dyDescent="0.35">
      <c r="A217" s="2" t="s">
        <v>172</v>
      </c>
      <c r="B217" s="106" t="s">
        <v>173</v>
      </c>
      <c r="C217" s="3">
        <f t="shared" ref="C217:E217" si="86">SUM(C218)</f>
        <v>90123836</v>
      </c>
      <c r="D217" s="3">
        <f t="shared" si="86"/>
        <v>90214674</v>
      </c>
      <c r="E217" s="3">
        <f t="shared" si="86"/>
        <v>90309144</v>
      </c>
    </row>
    <row r="218" spans="1:5" ht="54" x14ac:dyDescent="0.35">
      <c r="A218" s="2" t="s">
        <v>174</v>
      </c>
      <c r="B218" s="106" t="s">
        <v>175</v>
      </c>
      <c r="C218" s="3">
        <f t="shared" ref="C218:E218" si="87">SUM(C222,C225,C228,C231,C233,C219 )</f>
        <v>90123836</v>
      </c>
      <c r="D218" s="3">
        <f t="shared" si="87"/>
        <v>90214674</v>
      </c>
      <c r="E218" s="3">
        <f t="shared" si="87"/>
        <v>90309144</v>
      </c>
    </row>
    <row r="219" spans="1:5" ht="54" hidden="1" x14ac:dyDescent="0.35">
      <c r="A219" s="2" t="s">
        <v>174</v>
      </c>
      <c r="B219" s="106" t="s">
        <v>175</v>
      </c>
      <c r="C219" s="3">
        <f t="shared" ref="C219:E219" si="88">C221+C220</f>
        <v>0</v>
      </c>
      <c r="D219" s="3">
        <f t="shared" si="88"/>
        <v>0</v>
      </c>
      <c r="E219" s="3">
        <f t="shared" si="88"/>
        <v>0</v>
      </c>
    </row>
    <row r="220" spans="1:5" s="19" customFormat="1" hidden="1" x14ac:dyDescent="0.35">
      <c r="A220" s="18" t="s">
        <v>177</v>
      </c>
      <c r="B220" s="77" t="s">
        <v>1383</v>
      </c>
      <c r="C220" s="21">
        <v>0</v>
      </c>
      <c r="D220" s="21">
        <v>0</v>
      </c>
      <c r="E220" s="21">
        <v>0</v>
      </c>
    </row>
    <row r="221" spans="1:5" s="19" customFormat="1" ht="36" hidden="1" x14ac:dyDescent="0.35">
      <c r="A221" s="18" t="s">
        <v>1331</v>
      </c>
      <c r="B221" s="77" t="s">
        <v>1334</v>
      </c>
      <c r="C221" s="21">
        <v>0</v>
      </c>
      <c r="D221" s="21">
        <v>0</v>
      </c>
      <c r="E221" s="21">
        <v>0</v>
      </c>
    </row>
    <row r="222" spans="1:5" ht="72" x14ac:dyDescent="0.35">
      <c r="A222" s="2" t="s">
        <v>1702</v>
      </c>
      <c r="B222" s="106" t="s">
        <v>705</v>
      </c>
      <c r="C222" s="3">
        <f t="shared" ref="C222:E222" si="89">SUM(C224,C223)</f>
        <v>73614893</v>
      </c>
      <c r="D222" s="3">
        <f t="shared" si="89"/>
        <v>73614893</v>
      </c>
      <c r="E222" s="3">
        <f t="shared" si="89"/>
        <v>73614893</v>
      </c>
    </row>
    <row r="223" spans="1:5" s="20" customFormat="1" hidden="1" x14ac:dyDescent="0.35">
      <c r="A223" s="18" t="s">
        <v>1361</v>
      </c>
      <c r="B223" s="50" t="s">
        <v>1373</v>
      </c>
      <c r="C223" s="21">
        <v>73614893</v>
      </c>
      <c r="D223" s="21">
        <v>73614893</v>
      </c>
      <c r="E223" s="21">
        <v>73614893</v>
      </c>
    </row>
    <row r="224" spans="1:5" s="19" customFormat="1" hidden="1" x14ac:dyDescent="0.35">
      <c r="A224" s="18" t="s">
        <v>177</v>
      </c>
      <c r="B224" s="50" t="s">
        <v>708</v>
      </c>
      <c r="C224" s="21">
        <v>0</v>
      </c>
      <c r="D224" s="21">
        <v>0</v>
      </c>
      <c r="E224" s="21">
        <v>0</v>
      </c>
    </row>
    <row r="225" spans="1:5" ht="90" x14ac:dyDescent="0.35">
      <c r="A225" s="2" t="s">
        <v>706</v>
      </c>
      <c r="B225" s="106" t="s">
        <v>707</v>
      </c>
      <c r="C225" s="3">
        <f t="shared" ref="C225:E225" si="90">SUM(C227,C226)</f>
        <v>7010443</v>
      </c>
      <c r="D225" s="3">
        <f t="shared" si="90"/>
        <v>7010443</v>
      </c>
      <c r="E225" s="3">
        <f t="shared" si="90"/>
        <v>7010443</v>
      </c>
    </row>
    <row r="226" spans="1:5" ht="49.95" hidden="1" customHeight="1" x14ac:dyDescent="0.35">
      <c r="A226" s="18" t="s">
        <v>1361</v>
      </c>
      <c r="B226" s="50" t="s">
        <v>1374</v>
      </c>
      <c r="C226" s="21">
        <v>7010443</v>
      </c>
      <c r="D226" s="21">
        <v>7010443</v>
      </c>
      <c r="E226" s="21">
        <v>7010443</v>
      </c>
    </row>
    <row r="227" spans="1:5" s="19" customFormat="1" hidden="1" x14ac:dyDescent="0.35">
      <c r="A227" s="18" t="s">
        <v>177</v>
      </c>
      <c r="B227" s="50" t="s">
        <v>709</v>
      </c>
      <c r="C227" s="21"/>
      <c r="D227" s="21"/>
      <c r="E227" s="21"/>
    </row>
    <row r="228" spans="1:5" ht="72" x14ac:dyDescent="0.35">
      <c r="A228" s="2" t="s">
        <v>710</v>
      </c>
      <c r="B228" s="106" t="s">
        <v>711</v>
      </c>
      <c r="C228" s="3">
        <f t="shared" ref="C228:E228" si="91">SUM(C230,C229)</f>
        <v>7227570</v>
      </c>
      <c r="D228" s="3">
        <f t="shared" si="91"/>
        <v>7227570</v>
      </c>
      <c r="E228" s="3">
        <f t="shared" si="91"/>
        <v>7227570</v>
      </c>
    </row>
    <row r="229" spans="1:5" ht="47.4" hidden="1" customHeight="1" x14ac:dyDescent="0.35">
      <c r="A229" s="18" t="s">
        <v>1361</v>
      </c>
      <c r="B229" s="50" t="s">
        <v>1375</v>
      </c>
      <c r="C229" s="21">
        <v>7227570</v>
      </c>
      <c r="D229" s="21">
        <v>7227570</v>
      </c>
      <c r="E229" s="21">
        <v>7227570</v>
      </c>
    </row>
    <row r="230" spans="1:5" s="20" customFormat="1" hidden="1" x14ac:dyDescent="0.35">
      <c r="A230" s="23" t="s">
        <v>177</v>
      </c>
      <c r="B230" s="50" t="s">
        <v>712</v>
      </c>
      <c r="C230" s="21"/>
      <c r="D230" s="21"/>
      <c r="E230" s="21"/>
    </row>
    <row r="231" spans="1:5" ht="72" x14ac:dyDescent="0.35">
      <c r="A231" s="2" t="s">
        <v>713</v>
      </c>
      <c r="B231" s="106" t="s">
        <v>714</v>
      </c>
      <c r="C231" s="3">
        <f t="shared" ref="C231:E231" si="92">SUM(C232)</f>
        <v>2270930</v>
      </c>
      <c r="D231" s="3">
        <f t="shared" si="92"/>
        <v>2361768</v>
      </c>
      <c r="E231" s="3">
        <f t="shared" si="92"/>
        <v>2456238</v>
      </c>
    </row>
    <row r="232" spans="1:5" s="19" customFormat="1" ht="25.5" hidden="1" customHeight="1" x14ac:dyDescent="0.35">
      <c r="A232" s="18" t="s">
        <v>1361</v>
      </c>
      <c r="B232" s="50" t="s">
        <v>715</v>
      </c>
      <c r="C232" s="21">
        <v>2270930</v>
      </c>
      <c r="D232" s="21">
        <v>2361768</v>
      </c>
      <c r="E232" s="21">
        <v>2456238</v>
      </c>
    </row>
    <row r="233" spans="1:5" ht="72" hidden="1" x14ac:dyDescent="0.35">
      <c r="A233" s="2" t="s">
        <v>1509</v>
      </c>
      <c r="B233" s="106" t="s">
        <v>716</v>
      </c>
      <c r="C233" s="3">
        <f t="shared" ref="C233:E233" si="93">SUM(C234)</f>
        <v>0</v>
      </c>
      <c r="D233" s="3">
        <f t="shared" si="93"/>
        <v>0</v>
      </c>
      <c r="E233" s="3">
        <f t="shared" si="93"/>
        <v>0</v>
      </c>
    </row>
    <row r="234" spans="1:5" s="20" customFormat="1" ht="36" hidden="1" x14ac:dyDescent="0.35">
      <c r="A234" s="18" t="s">
        <v>1345</v>
      </c>
      <c r="B234" s="50" t="s">
        <v>1346</v>
      </c>
      <c r="C234" s="21">
        <v>0</v>
      </c>
      <c r="D234" s="21">
        <v>0</v>
      </c>
      <c r="E234" s="21">
        <v>0</v>
      </c>
    </row>
    <row r="235" spans="1:5" ht="90" x14ac:dyDescent="0.35">
      <c r="A235" s="2" t="s">
        <v>752</v>
      </c>
      <c r="B235" s="106" t="s">
        <v>751</v>
      </c>
      <c r="C235" s="3">
        <f t="shared" ref="C235:E235" si="94">SUM(C236)</f>
        <v>101082808</v>
      </c>
      <c r="D235" s="3">
        <f t="shared" si="94"/>
        <v>111903035</v>
      </c>
      <c r="E235" s="3">
        <f t="shared" si="94"/>
        <v>121233305</v>
      </c>
    </row>
    <row r="236" spans="1:5" ht="90" x14ac:dyDescent="0.35">
      <c r="A236" s="2" t="s">
        <v>753</v>
      </c>
      <c r="B236" s="106" t="s">
        <v>754</v>
      </c>
      <c r="C236" s="3">
        <f t="shared" ref="C236:E236" si="95">SUM(C237,C239)</f>
        <v>101082808</v>
      </c>
      <c r="D236" s="3">
        <f t="shared" si="95"/>
        <v>111903035</v>
      </c>
      <c r="E236" s="3">
        <f t="shared" si="95"/>
        <v>121233305</v>
      </c>
    </row>
    <row r="237" spans="1:5" ht="108" x14ac:dyDescent="0.35">
      <c r="A237" s="2" t="s">
        <v>748</v>
      </c>
      <c r="B237" s="106" t="s">
        <v>747</v>
      </c>
      <c r="C237" s="3">
        <f t="shared" ref="C237:E237" si="96">SUM(C238:C238)</f>
        <v>25625819</v>
      </c>
      <c r="D237" s="3">
        <f t="shared" si="96"/>
        <v>26643990</v>
      </c>
      <c r="E237" s="3">
        <f t="shared" si="96"/>
        <v>27671073</v>
      </c>
    </row>
    <row r="238" spans="1:5" s="19" customFormat="1" ht="36" hidden="1" x14ac:dyDescent="0.35">
      <c r="A238" s="82" t="s">
        <v>1146</v>
      </c>
      <c r="B238" s="50" t="s">
        <v>1153</v>
      </c>
      <c r="C238" s="21">
        <v>25625819</v>
      </c>
      <c r="D238" s="21">
        <v>26643990</v>
      </c>
      <c r="E238" s="21">
        <v>27671073</v>
      </c>
    </row>
    <row r="239" spans="1:5" ht="108" x14ac:dyDescent="0.35">
      <c r="A239" s="2" t="s">
        <v>750</v>
      </c>
      <c r="B239" s="106" t="s">
        <v>749</v>
      </c>
      <c r="C239" s="3">
        <f t="shared" ref="C239:E239" si="97">SUM(C240:C240)</f>
        <v>75456989</v>
      </c>
      <c r="D239" s="3">
        <f t="shared" si="97"/>
        <v>85259045</v>
      </c>
      <c r="E239" s="3">
        <f t="shared" si="97"/>
        <v>93562232</v>
      </c>
    </row>
    <row r="240" spans="1:5" s="19" customFormat="1" ht="36" hidden="1" x14ac:dyDescent="0.35">
      <c r="A240" s="82" t="s">
        <v>1146</v>
      </c>
      <c r="B240" s="50" t="s">
        <v>1148</v>
      </c>
      <c r="C240" s="21">
        <v>75456989</v>
      </c>
      <c r="D240" s="21">
        <v>85259045</v>
      </c>
      <c r="E240" s="21">
        <v>93562232</v>
      </c>
    </row>
    <row r="241" spans="1:5" s="29" customFormat="1" x14ac:dyDescent="0.35">
      <c r="A241" s="2" t="s">
        <v>179</v>
      </c>
      <c r="B241" s="106" t="s">
        <v>180</v>
      </c>
      <c r="C241" s="3">
        <f t="shared" ref="C241:E241" si="98">SUM(C242)</f>
        <v>14847732</v>
      </c>
      <c r="D241" s="3">
        <f t="shared" si="98"/>
        <v>14847732</v>
      </c>
      <c r="E241" s="3">
        <f t="shared" si="98"/>
        <v>14847732</v>
      </c>
    </row>
    <row r="242" spans="1:5" x14ac:dyDescent="0.35">
      <c r="A242" s="2" t="s">
        <v>181</v>
      </c>
      <c r="B242" s="106" t="s">
        <v>182</v>
      </c>
      <c r="C242" s="3">
        <f t="shared" ref="C242:E242" si="99">SUM(C243,C248,C251,C260)</f>
        <v>14847732</v>
      </c>
      <c r="D242" s="3">
        <f t="shared" si="99"/>
        <v>14847732</v>
      </c>
      <c r="E242" s="3">
        <f t="shared" si="99"/>
        <v>14847732</v>
      </c>
    </row>
    <row r="243" spans="1:5" x14ac:dyDescent="0.35">
      <c r="A243" s="2" t="s">
        <v>183</v>
      </c>
      <c r="B243" s="106" t="s">
        <v>184</v>
      </c>
      <c r="C243" s="3">
        <f t="shared" ref="C243:E243" si="100">SUM(C246,C244)</f>
        <v>4151010</v>
      </c>
      <c r="D243" s="3">
        <f t="shared" si="100"/>
        <v>4151010</v>
      </c>
      <c r="E243" s="3">
        <f t="shared" si="100"/>
        <v>4151010</v>
      </c>
    </row>
    <row r="244" spans="1:5" ht="37.5" hidden="1" customHeight="1" x14ac:dyDescent="0.35">
      <c r="A244" s="2" t="s">
        <v>1181</v>
      </c>
      <c r="B244" s="106" t="s">
        <v>1182</v>
      </c>
      <c r="C244" s="3">
        <f t="shared" ref="C244:E244" si="101">C245</f>
        <v>0</v>
      </c>
      <c r="D244" s="3">
        <f t="shared" si="101"/>
        <v>0</v>
      </c>
      <c r="E244" s="3">
        <f t="shared" si="101"/>
        <v>0</v>
      </c>
    </row>
    <row r="245" spans="1:5" s="17" customFormat="1" ht="37.5" hidden="1" customHeight="1" x14ac:dyDescent="0.35">
      <c r="A245" s="83" t="s">
        <v>866</v>
      </c>
      <c r="B245" s="52" t="s">
        <v>1183</v>
      </c>
      <c r="C245" s="37">
        <v>0</v>
      </c>
      <c r="D245" s="37">
        <v>0</v>
      </c>
      <c r="E245" s="37">
        <v>0</v>
      </c>
    </row>
    <row r="246" spans="1:5" ht="54" x14ac:dyDescent="0.35">
      <c r="A246" s="2" t="s">
        <v>185</v>
      </c>
      <c r="B246" s="106" t="s">
        <v>186</v>
      </c>
      <c r="C246" s="3">
        <f t="shared" ref="C246:E246" si="102">SUM(C247)</f>
        <v>4151010</v>
      </c>
      <c r="D246" s="3">
        <f t="shared" si="102"/>
        <v>4151010</v>
      </c>
      <c r="E246" s="3">
        <f t="shared" si="102"/>
        <v>4151010</v>
      </c>
    </row>
    <row r="247" spans="1:5" s="16" customFormat="1" ht="36" hidden="1" x14ac:dyDescent="0.35">
      <c r="A247" s="7" t="s">
        <v>866</v>
      </c>
      <c r="B247" s="51" t="s">
        <v>187</v>
      </c>
      <c r="C247" s="118">
        <v>4151010</v>
      </c>
      <c r="D247" s="118">
        <v>4151010</v>
      </c>
      <c r="E247" s="118">
        <v>4151010</v>
      </c>
    </row>
    <row r="248" spans="1:5" s="16" customFormat="1" x14ac:dyDescent="0.35">
      <c r="A248" s="2" t="s">
        <v>538</v>
      </c>
      <c r="B248" s="106" t="s">
        <v>539</v>
      </c>
      <c r="C248" s="3">
        <f t="shared" ref="C248:E249" si="103">SUM(C249)</f>
        <v>990</v>
      </c>
      <c r="D248" s="3">
        <f t="shared" si="103"/>
        <v>990</v>
      </c>
      <c r="E248" s="3">
        <f t="shared" si="103"/>
        <v>990</v>
      </c>
    </row>
    <row r="249" spans="1:5" ht="54" x14ac:dyDescent="0.35">
      <c r="A249" s="2" t="s">
        <v>537</v>
      </c>
      <c r="B249" s="106" t="s">
        <v>536</v>
      </c>
      <c r="C249" s="3">
        <f t="shared" si="103"/>
        <v>990</v>
      </c>
      <c r="D249" s="3">
        <f t="shared" si="103"/>
        <v>990</v>
      </c>
      <c r="E249" s="3">
        <f t="shared" si="103"/>
        <v>990</v>
      </c>
    </row>
    <row r="250" spans="1:5" s="16" customFormat="1" ht="36" hidden="1" x14ac:dyDescent="0.35">
      <c r="A250" s="7" t="s">
        <v>866</v>
      </c>
      <c r="B250" s="51" t="s">
        <v>543</v>
      </c>
      <c r="C250" s="84">
        <v>990</v>
      </c>
      <c r="D250" s="84">
        <v>990</v>
      </c>
      <c r="E250" s="84">
        <v>990</v>
      </c>
    </row>
    <row r="251" spans="1:5" x14ac:dyDescent="0.35">
      <c r="A251" s="2" t="s">
        <v>188</v>
      </c>
      <c r="B251" s="106" t="s">
        <v>189</v>
      </c>
      <c r="C251" s="3">
        <f t="shared" ref="C251:E251" si="104">SUM(C252,C257)</f>
        <v>4409832</v>
      </c>
      <c r="D251" s="3">
        <f t="shared" si="104"/>
        <v>4409832</v>
      </c>
      <c r="E251" s="3">
        <f t="shared" si="104"/>
        <v>4409832</v>
      </c>
    </row>
    <row r="252" spans="1:5" x14ac:dyDescent="0.35">
      <c r="A252" s="2" t="s">
        <v>190</v>
      </c>
      <c r="B252" s="106" t="s">
        <v>191</v>
      </c>
      <c r="C252" s="3">
        <f t="shared" ref="C252:E252" si="105">SUM(C255,C253)</f>
        <v>2321820</v>
      </c>
      <c r="D252" s="3">
        <f t="shared" si="105"/>
        <v>2321820</v>
      </c>
      <c r="E252" s="3">
        <f t="shared" si="105"/>
        <v>2321820</v>
      </c>
    </row>
    <row r="253" spans="1:5" hidden="1" x14ac:dyDescent="0.35">
      <c r="A253" s="2" t="s">
        <v>1184</v>
      </c>
      <c r="B253" s="106" t="s">
        <v>1185</v>
      </c>
      <c r="C253" s="3">
        <f t="shared" ref="C253:E253" si="106">C254</f>
        <v>0</v>
      </c>
      <c r="D253" s="3">
        <f t="shared" si="106"/>
        <v>0</v>
      </c>
      <c r="E253" s="3">
        <f t="shared" si="106"/>
        <v>0</v>
      </c>
    </row>
    <row r="254" spans="1:5" ht="36" hidden="1" x14ac:dyDescent="0.35">
      <c r="A254" s="83" t="s">
        <v>866</v>
      </c>
      <c r="B254" s="113" t="s">
        <v>1186</v>
      </c>
      <c r="C254" s="85">
        <v>0</v>
      </c>
      <c r="D254" s="85">
        <v>0</v>
      </c>
      <c r="E254" s="85">
        <v>0</v>
      </c>
    </row>
    <row r="255" spans="1:5" ht="54" x14ac:dyDescent="0.35">
      <c r="A255" s="2" t="s">
        <v>192</v>
      </c>
      <c r="B255" s="106" t="s">
        <v>193</v>
      </c>
      <c r="C255" s="3">
        <f t="shared" ref="C255:E255" si="107">SUM(C256)</f>
        <v>2321820</v>
      </c>
      <c r="D255" s="3">
        <f t="shared" si="107"/>
        <v>2321820</v>
      </c>
      <c r="E255" s="3">
        <f t="shared" si="107"/>
        <v>2321820</v>
      </c>
    </row>
    <row r="256" spans="1:5" s="16" customFormat="1" ht="36" hidden="1" x14ac:dyDescent="0.35">
      <c r="A256" s="7" t="s">
        <v>803</v>
      </c>
      <c r="B256" s="51" t="s">
        <v>194</v>
      </c>
      <c r="C256" s="118">
        <v>2321820</v>
      </c>
      <c r="D256" s="118">
        <v>2321820</v>
      </c>
      <c r="E256" s="118">
        <v>2321820</v>
      </c>
    </row>
    <row r="257" spans="1:5" x14ac:dyDescent="0.35">
      <c r="A257" s="2" t="s">
        <v>195</v>
      </c>
      <c r="B257" s="106" t="s">
        <v>196</v>
      </c>
      <c r="C257" s="3">
        <f t="shared" ref="C257:E258" si="108">SUM(C258)</f>
        <v>2088012</v>
      </c>
      <c r="D257" s="3">
        <f t="shared" si="108"/>
        <v>2088012</v>
      </c>
      <c r="E257" s="3">
        <f t="shared" si="108"/>
        <v>2088012</v>
      </c>
    </row>
    <row r="258" spans="1:5" ht="54" x14ac:dyDescent="0.35">
      <c r="A258" s="2" t="s">
        <v>197</v>
      </c>
      <c r="B258" s="106" t="s">
        <v>198</v>
      </c>
      <c r="C258" s="3">
        <f t="shared" si="108"/>
        <v>2088012</v>
      </c>
      <c r="D258" s="3">
        <f t="shared" si="108"/>
        <v>2088012</v>
      </c>
      <c r="E258" s="3">
        <f t="shared" si="108"/>
        <v>2088012</v>
      </c>
    </row>
    <row r="259" spans="1:5" s="16" customFormat="1" ht="36" hidden="1" x14ac:dyDescent="0.35">
      <c r="A259" s="7" t="s">
        <v>866</v>
      </c>
      <c r="B259" s="51" t="s">
        <v>805</v>
      </c>
      <c r="C259" s="118">
        <v>2088012</v>
      </c>
      <c r="D259" s="118">
        <v>2088012</v>
      </c>
      <c r="E259" s="118">
        <v>2088012</v>
      </c>
    </row>
    <row r="260" spans="1:5" ht="36" x14ac:dyDescent="0.35">
      <c r="A260" s="2" t="s">
        <v>199</v>
      </c>
      <c r="B260" s="106" t="s">
        <v>200</v>
      </c>
      <c r="C260" s="3">
        <f t="shared" ref="C260:E261" si="109">SUM(C261)</f>
        <v>6285900</v>
      </c>
      <c r="D260" s="3">
        <f t="shared" si="109"/>
        <v>6285900</v>
      </c>
      <c r="E260" s="3">
        <f t="shared" si="109"/>
        <v>6285900</v>
      </c>
    </row>
    <row r="261" spans="1:5" ht="72" x14ac:dyDescent="0.35">
      <c r="A261" s="8" t="s">
        <v>201</v>
      </c>
      <c r="B261" s="106" t="s">
        <v>202</v>
      </c>
      <c r="C261" s="3">
        <f t="shared" si="109"/>
        <v>6285900</v>
      </c>
      <c r="D261" s="3">
        <f t="shared" si="109"/>
        <v>6285900</v>
      </c>
      <c r="E261" s="3">
        <f t="shared" si="109"/>
        <v>6285900</v>
      </c>
    </row>
    <row r="262" spans="1:5" s="16" customFormat="1" ht="36" hidden="1" x14ac:dyDescent="0.35">
      <c r="A262" s="7" t="s">
        <v>803</v>
      </c>
      <c r="B262" s="51" t="s">
        <v>806</v>
      </c>
      <c r="C262" s="118">
        <v>6285900</v>
      </c>
      <c r="D262" s="118">
        <v>6285900</v>
      </c>
      <c r="E262" s="118">
        <v>6285900</v>
      </c>
    </row>
    <row r="263" spans="1:5" s="29" customFormat="1" x14ac:dyDescent="0.35">
      <c r="A263" s="2" t="s">
        <v>203</v>
      </c>
      <c r="B263" s="106" t="s">
        <v>204</v>
      </c>
      <c r="C263" s="3">
        <f t="shared" ref="C263:E263" si="110">SUM(C264,C273)</f>
        <v>8901578</v>
      </c>
      <c r="D263" s="3">
        <f t="shared" si="110"/>
        <v>7249534</v>
      </c>
      <c r="E263" s="3">
        <f t="shared" si="110"/>
        <v>7631290</v>
      </c>
    </row>
    <row r="264" spans="1:5" x14ac:dyDescent="0.35">
      <c r="A264" s="2" t="s">
        <v>205</v>
      </c>
      <c r="B264" s="106" t="s">
        <v>206</v>
      </c>
      <c r="C264" s="3">
        <f t="shared" ref="C264:E264" si="111">SUM(C265,C268)</f>
        <v>1650774</v>
      </c>
      <c r="D264" s="3">
        <f t="shared" si="111"/>
        <v>1671295</v>
      </c>
      <c r="E264" s="3">
        <f t="shared" si="111"/>
        <v>1731877</v>
      </c>
    </row>
    <row r="265" spans="1:5" hidden="1" x14ac:dyDescent="0.35">
      <c r="A265" s="2" t="s">
        <v>632</v>
      </c>
      <c r="B265" s="106" t="s">
        <v>629</v>
      </c>
      <c r="C265" s="3">
        <f t="shared" ref="C265:E266" si="112">SUM(C266)</f>
        <v>0</v>
      </c>
      <c r="D265" s="3">
        <f t="shared" si="112"/>
        <v>0</v>
      </c>
      <c r="E265" s="3">
        <f t="shared" si="112"/>
        <v>0</v>
      </c>
    </row>
    <row r="266" spans="1:5" ht="36" hidden="1" x14ac:dyDescent="0.35">
      <c r="A266" s="2" t="s">
        <v>631</v>
      </c>
      <c r="B266" s="106" t="s">
        <v>630</v>
      </c>
      <c r="C266" s="3">
        <f t="shared" si="112"/>
        <v>0</v>
      </c>
      <c r="D266" s="3">
        <f t="shared" si="112"/>
        <v>0</v>
      </c>
      <c r="E266" s="3">
        <f t="shared" si="112"/>
        <v>0</v>
      </c>
    </row>
    <row r="267" spans="1:5" s="19" customFormat="1" ht="36" hidden="1" x14ac:dyDescent="0.35">
      <c r="A267" s="18" t="s">
        <v>138</v>
      </c>
      <c r="B267" s="50" t="s">
        <v>633</v>
      </c>
      <c r="C267" s="21">
        <v>0</v>
      </c>
      <c r="D267" s="21">
        <v>0</v>
      </c>
      <c r="E267" s="21">
        <v>0</v>
      </c>
    </row>
    <row r="268" spans="1:5" x14ac:dyDescent="0.35">
      <c r="A268" s="2" t="s">
        <v>207</v>
      </c>
      <c r="B268" s="106" t="s">
        <v>208</v>
      </c>
      <c r="C268" s="3">
        <f t="shared" ref="C268:E268" si="113">SUM(C269)</f>
        <v>1650774</v>
      </c>
      <c r="D268" s="3">
        <f t="shared" si="113"/>
        <v>1671295</v>
      </c>
      <c r="E268" s="3">
        <f t="shared" si="113"/>
        <v>1731877</v>
      </c>
    </row>
    <row r="269" spans="1:5" ht="36" x14ac:dyDescent="0.35">
      <c r="A269" s="2" t="s">
        <v>209</v>
      </c>
      <c r="B269" s="106" t="s">
        <v>210</v>
      </c>
      <c r="C269" s="3">
        <f t="shared" ref="C269:E269" si="114">SUM(C270:C272)</f>
        <v>1650774</v>
      </c>
      <c r="D269" s="3">
        <f t="shared" si="114"/>
        <v>1671295</v>
      </c>
      <c r="E269" s="3">
        <f t="shared" si="114"/>
        <v>1731877</v>
      </c>
    </row>
    <row r="270" spans="1:5" s="19" customFormat="1" hidden="1" x14ac:dyDescent="0.35">
      <c r="A270" s="18" t="s">
        <v>224</v>
      </c>
      <c r="B270" s="77" t="s">
        <v>1258</v>
      </c>
      <c r="C270" s="21">
        <v>582469</v>
      </c>
      <c r="D270" s="21">
        <v>545075</v>
      </c>
      <c r="E270" s="21">
        <v>509651</v>
      </c>
    </row>
    <row r="271" spans="1:5" s="19" customFormat="1" hidden="1" x14ac:dyDescent="0.35">
      <c r="A271" s="18" t="s">
        <v>225</v>
      </c>
      <c r="B271" s="77" t="s">
        <v>1259</v>
      </c>
      <c r="C271" s="21">
        <v>0</v>
      </c>
      <c r="D271" s="21">
        <v>0</v>
      </c>
      <c r="E271" s="21">
        <v>0</v>
      </c>
    </row>
    <row r="272" spans="1:5" s="19" customFormat="1" ht="36" hidden="1" x14ac:dyDescent="0.35">
      <c r="A272" s="18" t="s">
        <v>138</v>
      </c>
      <c r="B272" s="50" t="s">
        <v>211</v>
      </c>
      <c r="C272" s="21">
        <v>1068305</v>
      </c>
      <c r="D272" s="21">
        <v>1126220</v>
      </c>
      <c r="E272" s="21">
        <v>1222226</v>
      </c>
    </row>
    <row r="273" spans="1:5" x14ac:dyDescent="0.35">
      <c r="A273" s="2" t="s">
        <v>212</v>
      </c>
      <c r="B273" s="106" t="s">
        <v>213</v>
      </c>
      <c r="C273" s="3">
        <f t="shared" ref="C273:E273" si="115">SUM(C274,C283)</f>
        <v>7250804</v>
      </c>
      <c r="D273" s="3">
        <f t="shared" si="115"/>
        <v>5578239</v>
      </c>
      <c r="E273" s="3">
        <f t="shared" si="115"/>
        <v>5899413</v>
      </c>
    </row>
    <row r="274" spans="1:5" ht="36" x14ac:dyDescent="0.35">
      <c r="A274" s="2" t="s">
        <v>214</v>
      </c>
      <c r="B274" s="106" t="s">
        <v>215</v>
      </c>
      <c r="C274" s="3">
        <f t="shared" ref="C274:E274" si="116">SUM(C275)</f>
        <v>3050997</v>
      </c>
      <c r="D274" s="3">
        <f t="shared" si="116"/>
        <v>906084</v>
      </c>
      <c r="E274" s="3">
        <f t="shared" si="116"/>
        <v>942327</v>
      </c>
    </row>
    <row r="275" spans="1:5" ht="36" x14ac:dyDescent="0.35">
      <c r="A275" s="2" t="s">
        <v>216</v>
      </c>
      <c r="B275" s="106" t="s">
        <v>217</v>
      </c>
      <c r="C275" s="3">
        <f t="shared" ref="C275:E275" si="117">SUM(C276:C282)</f>
        <v>3050997</v>
      </c>
      <c r="D275" s="3">
        <f t="shared" si="117"/>
        <v>906084</v>
      </c>
      <c r="E275" s="3">
        <f t="shared" si="117"/>
        <v>942327</v>
      </c>
    </row>
    <row r="276" spans="1:5" s="20" customFormat="1" ht="18.75" hidden="1" customHeight="1" x14ac:dyDescent="0.35">
      <c r="A276" s="18" t="s">
        <v>176</v>
      </c>
      <c r="B276" s="50" t="s">
        <v>885</v>
      </c>
      <c r="C276" s="21">
        <v>2243405</v>
      </c>
      <c r="D276" s="21">
        <v>155622</v>
      </c>
      <c r="E276" s="21">
        <v>161847</v>
      </c>
    </row>
    <row r="277" spans="1:5" s="20" customFormat="1" ht="37.5" hidden="1" customHeight="1" x14ac:dyDescent="0.35">
      <c r="A277" s="18" t="s">
        <v>1385</v>
      </c>
      <c r="B277" s="50" t="s">
        <v>1579</v>
      </c>
      <c r="C277" s="21">
        <v>88125</v>
      </c>
      <c r="D277" s="21">
        <v>91649</v>
      </c>
      <c r="E277" s="21">
        <v>95315</v>
      </c>
    </row>
    <row r="278" spans="1:5" s="20" customFormat="1" ht="18.75" hidden="1" customHeight="1" x14ac:dyDescent="0.35">
      <c r="A278" s="18" t="s">
        <v>224</v>
      </c>
      <c r="B278" s="50" t="s">
        <v>886</v>
      </c>
      <c r="C278" s="21">
        <v>526986</v>
      </c>
      <c r="D278" s="21">
        <v>548066</v>
      </c>
      <c r="E278" s="21">
        <v>569989</v>
      </c>
    </row>
    <row r="279" spans="1:5" s="20" customFormat="1" ht="18.75" hidden="1" customHeight="1" x14ac:dyDescent="0.35">
      <c r="A279" s="18" t="s">
        <v>225</v>
      </c>
      <c r="B279" s="50" t="s">
        <v>887</v>
      </c>
      <c r="C279" s="21">
        <v>31284</v>
      </c>
      <c r="D279" s="21">
        <v>32535</v>
      </c>
      <c r="E279" s="21">
        <v>33836</v>
      </c>
    </row>
    <row r="280" spans="1:5" s="20" customFormat="1" ht="18.75" hidden="1" customHeight="1" x14ac:dyDescent="0.35">
      <c r="A280" s="18" t="s">
        <v>149</v>
      </c>
      <c r="B280" s="50" t="s">
        <v>218</v>
      </c>
      <c r="C280" s="21">
        <v>85994</v>
      </c>
      <c r="D280" s="21">
        <v>0</v>
      </c>
      <c r="E280" s="21">
        <v>0</v>
      </c>
    </row>
    <row r="281" spans="1:5" s="20" customFormat="1" ht="37.5" hidden="1" customHeight="1" x14ac:dyDescent="0.35">
      <c r="A281" s="18" t="s">
        <v>138</v>
      </c>
      <c r="B281" s="50" t="s">
        <v>1136</v>
      </c>
      <c r="C281" s="21">
        <v>0</v>
      </c>
      <c r="D281" s="21">
        <v>0</v>
      </c>
      <c r="E281" s="21">
        <v>0</v>
      </c>
    </row>
    <row r="282" spans="1:5" s="20" customFormat="1" ht="37.5" hidden="1" customHeight="1" x14ac:dyDescent="0.35">
      <c r="A282" s="18" t="s">
        <v>177</v>
      </c>
      <c r="B282" s="50" t="s">
        <v>809</v>
      </c>
      <c r="C282" s="21">
        <v>75203</v>
      </c>
      <c r="D282" s="21">
        <v>78212</v>
      </c>
      <c r="E282" s="21">
        <v>81340</v>
      </c>
    </row>
    <row r="283" spans="1:5" x14ac:dyDescent="0.35">
      <c r="A283" s="2" t="s">
        <v>219</v>
      </c>
      <c r="B283" s="106" t="s">
        <v>220</v>
      </c>
      <c r="C283" s="3">
        <f t="shared" ref="C283:E283" si="118">SUM(C284)</f>
        <v>4199807</v>
      </c>
      <c r="D283" s="3">
        <f t="shared" si="118"/>
        <v>4672155</v>
      </c>
      <c r="E283" s="3">
        <f t="shared" si="118"/>
        <v>4957086</v>
      </c>
    </row>
    <row r="284" spans="1:5" x14ac:dyDescent="0.35">
      <c r="A284" s="2" t="s">
        <v>221</v>
      </c>
      <c r="B284" s="106" t="s">
        <v>222</v>
      </c>
      <c r="C284" s="3">
        <f t="shared" ref="C284:E284" si="119">SUM(C285,C288,C292,C297,C300,C303,C318,C321,C324,C343,C342)</f>
        <v>4199807</v>
      </c>
      <c r="D284" s="3">
        <f t="shared" si="119"/>
        <v>4672155</v>
      </c>
      <c r="E284" s="3">
        <f t="shared" si="119"/>
        <v>4957086</v>
      </c>
    </row>
    <row r="285" spans="1:5" ht="56.25" hidden="1" customHeight="1" x14ac:dyDescent="0.35">
      <c r="A285" s="2" t="s">
        <v>686</v>
      </c>
      <c r="B285" s="106" t="s">
        <v>687</v>
      </c>
      <c r="C285" s="3">
        <f t="shared" ref="C285:E285" si="120">SUM(C286:C287)</f>
        <v>0</v>
      </c>
      <c r="D285" s="3">
        <f t="shared" si="120"/>
        <v>0</v>
      </c>
      <c r="E285" s="3">
        <f t="shared" si="120"/>
        <v>0</v>
      </c>
    </row>
    <row r="286" spans="1:5" s="20" customFormat="1" ht="37.5" hidden="1" customHeight="1" x14ac:dyDescent="0.35">
      <c r="A286" s="18" t="s">
        <v>1146</v>
      </c>
      <c r="B286" s="50" t="s">
        <v>1149</v>
      </c>
      <c r="C286" s="21">
        <v>0</v>
      </c>
      <c r="D286" s="21">
        <v>0</v>
      </c>
      <c r="E286" s="21">
        <v>0</v>
      </c>
    </row>
    <row r="287" spans="1:5" s="19" customFormat="1" ht="37.5" hidden="1" customHeight="1" x14ac:dyDescent="0.35">
      <c r="A287" s="18" t="s">
        <v>178</v>
      </c>
      <c r="B287" s="50" t="s">
        <v>764</v>
      </c>
      <c r="C287" s="21"/>
      <c r="D287" s="21"/>
      <c r="E287" s="21"/>
    </row>
    <row r="288" spans="1:5" ht="36" x14ac:dyDescent="0.35">
      <c r="A288" s="2" t="s">
        <v>688</v>
      </c>
      <c r="B288" s="106" t="s">
        <v>689</v>
      </c>
      <c r="C288" s="3">
        <f t="shared" ref="C288:E288" si="121">SUM(C289:C291)</f>
        <v>24189</v>
      </c>
      <c r="D288" s="3">
        <f t="shared" si="121"/>
        <v>32251</v>
      </c>
      <c r="E288" s="3">
        <f t="shared" si="121"/>
        <v>22368</v>
      </c>
    </row>
    <row r="289" spans="1:5" s="19" customFormat="1" hidden="1" x14ac:dyDescent="0.35">
      <c r="A289" s="18" t="s">
        <v>224</v>
      </c>
      <c r="B289" s="77" t="s">
        <v>1613</v>
      </c>
      <c r="C289" s="21">
        <v>3551</v>
      </c>
      <c r="D289" s="21">
        <v>4734</v>
      </c>
      <c r="E289" s="21">
        <v>6316</v>
      </c>
    </row>
    <row r="290" spans="1:5" s="19" customFormat="1" hidden="1" x14ac:dyDescent="0.35">
      <c r="A290" s="18" t="s">
        <v>225</v>
      </c>
      <c r="B290" s="77" t="s">
        <v>1458</v>
      </c>
      <c r="C290" s="21">
        <v>20638</v>
      </c>
      <c r="D290" s="21">
        <v>27517</v>
      </c>
      <c r="E290" s="21">
        <v>16052</v>
      </c>
    </row>
    <row r="291" spans="1:5" s="20" customFormat="1" ht="36" hidden="1" x14ac:dyDescent="0.35">
      <c r="A291" s="18" t="s">
        <v>1146</v>
      </c>
      <c r="B291" s="50" t="s">
        <v>1151</v>
      </c>
      <c r="C291" s="21">
        <v>0</v>
      </c>
      <c r="D291" s="21">
        <v>0</v>
      </c>
      <c r="E291" s="21">
        <v>0</v>
      </c>
    </row>
    <row r="292" spans="1:5" ht="75" hidden="1" customHeight="1" x14ac:dyDescent="0.35">
      <c r="A292" s="2" t="s">
        <v>690</v>
      </c>
      <c r="B292" s="106" t="s">
        <v>691</v>
      </c>
      <c r="C292" s="3"/>
      <c r="D292" s="3"/>
      <c r="E292" s="3"/>
    </row>
    <row r="293" spans="1:5" s="19" customFormat="1" ht="18.75" hidden="1" customHeight="1" x14ac:dyDescent="0.35">
      <c r="A293" s="18" t="s">
        <v>176</v>
      </c>
      <c r="B293" s="50" t="s">
        <v>729</v>
      </c>
      <c r="C293" s="21"/>
      <c r="D293" s="21"/>
      <c r="E293" s="21"/>
    </row>
    <row r="294" spans="1:5" s="19" customFormat="1" ht="18.75" hidden="1" customHeight="1" x14ac:dyDescent="0.35">
      <c r="A294" s="18" t="s">
        <v>224</v>
      </c>
      <c r="B294" s="50" t="s">
        <v>717</v>
      </c>
      <c r="C294" s="21"/>
      <c r="D294" s="21"/>
      <c r="E294" s="21"/>
    </row>
    <row r="295" spans="1:5" s="19" customFormat="1" ht="18.75" hidden="1" customHeight="1" x14ac:dyDescent="0.35">
      <c r="A295" s="18" t="s">
        <v>225</v>
      </c>
      <c r="B295" s="50" t="s">
        <v>718</v>
      </c>
      <c r="C295" s="21"/>
      <c r="D295" s="21"/>
      <c r="E295" s="21"/>
    </row>
    <row r="296" spans="1:5" s="19" customFormat="1" ht="37.5" hidden="1" customHeight="1" x14ac:dyDescent="0.35">
      <c r="A296" s="18" t="s">
        <v>177</v>
      </c>
      <c r="B296" s="50" t="s">
        <v>808</v>
      </c>
      <c r="C296" s="21"/>
      <c r="D296" s="21"/>
      <c r="E296" s="21"/>
    </row>
    <row r="297" spans="1:5" ht="56.25" hidden="1" customHeight="1" x14ac:dyDescent="0.35">
      <c r="A297" s="2" t="s">
        <v>692</v>
      </c>
      <c r="B297" s="30" t="s">
        <v>693</v>
      </c>
      <c r="C297" s="3"/>
      <c r="D297" s="3"/>
      <c r="E297" s="3"/>
    </row>
    <row r="298" spans="1:5" ht="18.75" hidden="1" customHeight="1" x14ac:dyDescent="0.35">
      <c r="A298" s="2"/>
      <c r="B298" s="30"/>
      <c r="C298" s="3"/>
      <c r="D298" s="3"/>
      <c r="E298" s="3"/>
    </row>
    <row r="299" spans="1:5" ht="18.75" hidden="1" customHeight="1" x14ac:dyDescent="0.35">
      <c r="A299" s="2"/>
      <c r="B299" s="30"/>
      <c r="C299" s="3"/>
      <c r="D299" s="3"/>
      <c r="E299" s="3"/>
    </row>
    <row r="300" spans="1:5" ht="36" hidden="1" x14ac:dyDescent="0.35">
      <c r="A300" s="2" t="s">
        <v>694</v>
      </c>
      <c r="B300" s="30" t="s">
        <v>695</v>
      </c>
      <c r="C300" s="3">
        <f t="shared" ref="C300:E300" si="122">SUM(C301:C302)</f>
        <v>0</v>
      </c>
      <c r="D300" s="3">
        <f t="shared" si="122"/>
        <v>0</v>
      </c>
      <c r="E300" s="3">
        <f t="shared" si="122"/>
        <v>0</v>
      </c>
    </row>
    <row r="301" spans="1:5" s="19" customFormat="1" ht="28.5" hidden="1" customHeight="1" x14ac:dyDescent="0.35">
      <c r="A301" s="18" t="s">
        <v>149</v>
      </c>
      <c r="B301" s="31" t="s">
        <v>816</v>
      </c>
      <c r="C301" s="21">
        <v>0</v>
      </c>
      <c r="D301" s="21">
        <v>0</v>
      </c>
      <c r="E301" s="21">
        <v>0</v>
      </c>
    </row>
    <row r="302" spans="1:5" ht="18.75" hidden="1" customHeight="1" x14ac:dyDescent="0.35">
      <c r="A302" s="2"/>
      <c r="B302" s="30"/>
      <c r="C302" s="3"/>
      <c r="D302" s="3"/>
      <c r="E302" s="3"/>
    </row>
    <row r="303" spans="1:5" ht="36" x14ac:dyDescent="0.35">
      <c r="A303" s="2" t="s">
        <v>1145</v>
      </c>
      <c r="B303" s="106" t="s">
        <v>696</v>
      </c>
      <c r="C303" s="3">
        <f t="shared" ref="C303:E303" si="123">SUM(C304:C317)</f>
        <v>900228</v>
      </c>
      <c r="D303" s="3">
        <f t="shared" si="123"/>
        <v>1005951</v>
      </c>
      <c r="E303" s="3">
        <f t="shared" si="123"/>
        <v>986101</v>
      </c>
    </row>
    <row r="304" spans="1:5" s="20" customFormat="1" ht="18.75" hidden="1" customHeight="1" x14ac:dyDescent="0.35">
      <c r="A304" s="18" t="s">
        <v>176</v>
      </c>
      <c r="B304" s="50" t="s">
        <v>1187</v>
      </c>
      <c r="C304" s="21">
        <v>0</v>
      </c>
      <c r="D304" s="21">
        <v>0</v>
      </c>
      <c r="E304" s="21">
        <v>0</v>
      </c>
    </row>
    <row r="305" spans="1:5" s="20" customFormat="1" ht="18.75" hidden="1" customHeight="1" x14ac:dyDescent="0.35">
      <c r="A305" s="18" t="s">
        <v>1335</v>
      </c>
      <c r="B305" s="50" t="s">
        <v>1336</v>
      </c>
      <c r="C305" s="21">
        <v>0</v>
      </c>
      <c r="D305" s="21">
        <v>0</v>
      </c>
      <c r="E305" s="21">
        <v>0</v>
      </c>
    </row>
    <row r="306" spans="1:5" s="19" customFormat="1" ht="37.5" hidden="1" customHeight="1" x14ac:dyDescent="0.35">
      <c r="A306" s="18" t="s">
        <v>1361</v>
      </c>
      <c r="B306" s="50" t="s">
        <v>775</v>
      </c>
      <c r="C306" s="21">
        <v>0</v>
      </c>
      <c r="D306" s="21">
        <v>0</v>
      </c>
      <c r="E306" s="21">
        <v>0</v>
      </c>
    </row>
    <row r="307" spans="1:5" s="19" customFormat="1" ht="31.5" hidden="1" customHeight="1" x14ac:dyDescent="0.35">
      <c r="A307" s="18" t="s">
        <v>725</v>
      </c>
      <c r="B307" s="50" t="s">
        <v>1110</v>
      </c>
      <c r="C307" s="21">
        <v>0</v>
      </c>
      <c r="D307" s="21">
        <v>0</v>
      </c>
      <c r="E307" s="21">
        <v>0</v>
      </c>
    </row>
    <row r="308" spans="1:5" s="19" customFormat="1" ht="18.75" hidden="1" customHeight="1" x14ac:dyDescent="0.35">
      <c r="A308" s="18" t="s">
        <v>738</v>
      </c>
      <c r="B308" s="50" t="s">
        <v>826</v>
      </c>
      <c r="C308" s="21">
        <v>103803</v>
      </c>
      <c r="D308" s="21">
        <v>70284</v>
      </c>
      <c r="E308" s="21">
        <v>91511</v>
      </c>
    </row>
    <row r="309" spans="1:5" s="19" customFormat="1" ht="18.75" hidden="1" customHeight="1" x14ac:dyDescent="0.35">
      <c r="A309" s="18" t="s">
        <v>225</v>
      </c>
      <c r="B309" s="50" t="s">
        <v>1337</v>
      </c>
      <c r="C309" s="21">
        <v>35340</v>
      </c>
      <c r="D309" s="21">
        <v>44194</v>
      </c>
      <c r="E309" s="21">
        <v>41138</v>
      </c>
    </row>
    <row r="310" spans="1:5" s="19" customFormat="1" ht="37.5" hidden="1" customHeight="1" x14ac:dyDescent="0.35">
      <c r="A310" s="18" t="s">
        <v>1236</v>
      </c>
      <c r="B310" s="50" t="s">
        <v>1237</v>
      </c>
      <c r="C310" s="21">
        <v>0</v>
      </c>
      <c r="D310" s="21">
        <v>0</v>
      </c>
      <c r="E310" s="21">
        <v>0</v>
      </c>
    </row>
    <row r="311" spans="1:5" s="19" customFormat="1" ht="37.5" hidden="1" customHeight="1" x14ac:dyDescent="0.35">
      <c r="A311" s="18" t="s">
        <v>226</v>
      </c>
      <c r="B311" s="50" t="s">
        <v>1586</v>
      </c>
      <c r="C311" s="21">
        <v>0</v>
      </c>
      <c r="D311" s="21">
        <v>0</v>
      </c>
      <c r="E311" s="21">
        <v>0</v>
      </c>
    </row>
    <row r="312" spans="1:5" s="19" customFormat="1" ht="37.5" hidden="1" customHeight="1" x14ac:dyDescent="0.35">
      <c r="A312" s="18" t="s">
        <v>1113</v>
      </c>
      <c r="B312" s="50" t="s">
        <v>1114</v>
      </c>
      <c r="C312" s="21">
        <v>13599</v>
      </c>
      <c r="D312" s="21">
        <v>12691</v>
      </c>
      <c r="E312" s="21">
        <v>11067</v>
      </c>
    </row>
    <row r="313" spans="1:5" s="19" customFormat="1" ht="35.25" hidden="1" customHeight="1" x14ac:dyDescent="0.35">
      <c r="A313" s="18" t="s">
        <v>149</v>
      </c>
      <c r="B313" s="50" t="s">
        <v>855</v>
      </c>
      <c r="C313" s="21">
        <v>284949</v>
      </c>
      <c r="D313" s="21">
        <v>321914</v>
      </c>
      <c r="E313" s="21">
        <v>269446</v>
      </c>
    </row>
    <row r="314" spans="1:5" s="19" customFormat="1" ht="35.25" hidden="1" customHeight="1" x14ac:dyDescent="0.35">
      <c r="A314" s="18" t="s">
        <v>1238</v>
      </c>
      <c r="B314" s="50" t="s">
        <v>1239</v>
      </c>
      <c r="C314" s="21">
        <v>462537</v>
      </c>
      <c r="D314" s="21">
        <v>556868</v>
      </c>
      <c r="E314" s="21">
        <v>572939</v>
      </c>
    </row>
    <row r="315" spans="1:5" s="19" customFormat="1" ht="35.25" hidden="1" customHeight="1" x14ac:dyDescent="0.35">
      <c r="A315" s="18" t="s">
        <v>119</v>
      </c>
      <c r="B315" s="50" t="s">
        <v>1304</v>
      </c>
      <c r="C315" s="21"/>
      <c r="D315" s="21"/>
      <c r="E315" s="21"/>
    </row>
    <row r="316" spans="1:5" s="19" customFormat="1" ht="35.25" hidden="1" customHeight="1" x14ac:dyDescent="0.35">
      <c r="A316" s="18" t="s">
        <v>542</v>
      </c>
      <c r="B316" s="50" t="s">
        <v>1347</v>
      </c>
      <c r="C316" s="21">
        <v>0</v>
      </c>
      <c r="D316" s="21">
        <v>0</v>
      </c>
      <c r="E316" s="21">
        <v>0</v>
      </c>
    </row>
    <row r="317" spans="1:5" s="33" customFormat="1" ht="37.5" hidden="1" customHeight="1" x14ac:dyDescent="0.35">
      <c r="A317" s="86" t="s">
        <v>177</v>
      </c>
      <c r="B317" s="114" t="s">
        <v>807</v>
      </c>
      <c r="C317" s="119">
        <v>0</v>
      </c>
      <c r="D317" s="119">
        <v>0</v>
      </c>
      <c r="E317" s="119">
        <v>0</v>
      </c>
    </row>
    <row r="318" spans="1:5" ht="36" hidden="1" x14ac:dyDescent="0.35">
      <c r="A318" s="2" t="s">
        <v>697</v>
      </c>
      <c r="B318" s="106" t="s">
        <v>698</v>
      </c>
      <c r="C318" s="3">
        <f t="shared" ref="C318:E318" si="124">SUM(C319:C320)</f>
        <v>0</v>
      </c>
      <c r="D318" s="3">
        <f t="shared" si="124"/>
        <v>0</v>
      </c>
      <c r="E318" s="3">
        <f t="shared" si="124"/>
        <v>0</v>
      </c>
    </row>
    <row r="319" spans="1:5" s="19" customFormat="1" hidden="1" x14ac:dyDescent="0.35">
      <c r="A319" s="18" t="s">
        <v>725</v>
      </c>
      <c r="B319" s="50" t="s">
        <v>758</v>
      </c>
      <c r="C319" s="21">
        <v>0</v>
      </c>
      <c r="D319" s="21">
        <v>0</v>
      </c>
      <c r="E319" s="21">
        <v>0</v>
      </c>
    </row>
    <row r="320" spans="1:5" s="19" customFormat="1" ht="18.75" hidden="1" customHeight="1" x14ac:dyDescent="0.35">
      <c r="A320" s="18"/>
      <c r="B320" s="50"/>
      <c r="C320" s="21"/>
      <c r="D320" s="21"/>
      <c r="E320" s="21"/>
    </row>
    <row r="321" spans="1:5" ht="56.25" hidden="1" customHeight="1" x14ac:dyDescent="0.35">
      <c r="A321" s="2" t="s">
        <v>699</v>
      </c>
      <c r="B321" s="106" t="s">
        <v>700</v>
      </c>
      <c r="C321" s="3"/>
      <c r="D321" s="3"/>
      <c r="E321" s="3"/>
    </row>
    <row r="322" spans="1:5" ht="18.75" hidden="1" customHeight="1" x14ac:dyDescent="0.35">
      <c r="A322" s="2"/>
      <c r="B322" s="106"/>
      <c r="C322" s="3"/>
      <c r="D322" s="3"/>
      <c r="E322" s="3"/>
    </row>
    <row r="323" spans="1:5" ht="18.75" hidden="1" customHeight="1" x14ac:dyDescent="0.35">
      <c r="A323" s="2"/>
      <c r="B323" s="106"/>
      <c r="C323" s="3"/>
      <c r="D323" s="3"/>
      <c r="E323" s="3"/>
    </row>
    <row r="324" spans="1:5" ht="36" x14ac:dyDescent="0.35">
      <c r="A324" s="2" t="s">
        <v>701</v>
      </c>
      <c r="B324" s="106" t="s">
        <v>702</v>
      </c>
      <c r="C324" s="3">
        <f t="shared" ref="C324:E324" si="125">SUM(C325:C340)</f>
        <v>1045299</v>
      </c>
      <c r="D324" s="3">
        <f t="shared" si="125"/>
        <v>1192004</v>
      </c>
      <c r="E324" s="3">
        <f t="shared" si="125"/>
        <v>1274682</v>
      </c>
    </row>
    <row r="325" spans="1:5" s="19" customFormat="1" hidden="1" x14ac:dyDescent="0.35">
      <c r="A325" s="18" t="s">
        <v>176</v>
      </c>
      <c r="B325" s="50" t="s">
        <v>759</v>
      </c>
      <c r="C325" s="21">
        <v>190427</v>
      </c>
      <c r="D325" s="21">
        <v>224943</v>
      </c>
      <c r="E325" s="21">
        <v>179625</v>
      </c>
    </row>
    <row r="326" spans="1:5" s="19" customFormat="1" hidden="1" x14ac:dyDescent="0.35">
      <c r="A326" s="18" t="s">
        <v>339</v>
      </c>
      <c r="B326" s="50" t="s">
        <v>1188</v>
      </c>
      <c r="C326" s="21">
        <v>0</v>
      </c>
      <c r="D326" s="21">
        <v>0</v>
      </c>
      <c r="E326" s="21">
        <v>0</v>
      </c>
    </row>
    <row r="327" spans="1:5" s="19" customFormat="1" hidden="1" x14ac:dyDescent="0.35">
      <c r="A327" s="18" t="s">
        <v>1361</v>
      </c>
      <c r="B327" s="50" t="s">
        <v>761</v>
      </c>
      <c r="C327" s="21">
        <v>188853</v>
      </c>
      <c r="D327" s="21">
        <v>202870</v>
      </c>
      <c r="E327" s="21">
        <v>211280</v>
      </c>
    </row>
    <row r="328" spans="1:5" s="19" customFormat="1" hidden="1" x14ac:dyDescent="0.35">
      <c r="A328" s="18" t="s">
        <v>725</v>
      </c>
      <c r="B328" s="50" t="s">
        <v>726</v>
      </c>
      <c r="C328" s="21">
        <v>0</v>
      </c>
      <c r="D328" s="21">
        <v>0</v>
      </c>
      <c r="E328" s="21">
        <v>0</v>
      </c>
    </row>
    <row r="329" spans="1:5" s="19" customFormat="1" hidden="1" x14ac:dyDescent="0.35">
      <c r="A329" s="18" t="s">
        <v>224</v>
      </c>
      <c r="B329" s="50" t="s">
        <v>756</v>
      </c>
      <c r="C329" s="21">
        <v>30693</v>
      </c>
      <c r="D329" s="21">
        <v>40857</v>
      </c>
      <c r="E329" s="21">
        <v>41777</v>
      </c>
    </row>
    <row r="330" spans="1:5" s="19" customFormat="1" hidden="1" x14ac:dyDescent="0.35">
      <c r="A330" s="18" t="s">
        <v>225</v>
      </c>
      <c r="B330" s="50" t="s">
        <v>757</v>
      </c>
      <c r="C330" s="21">
        <v>28913</v>
      </c>
      <c r="D330" s="21">
        <v>21606</v>
      </c>
      <c r="E330" s="21">
        <v>19786</v>
      </c>
    </row>
    <row r="331" spans="1:5" s="19" customFormat="1" hidden="1" x14ac:dyDescent="0.35">
      <c r="A331" s="18" t="s">
        <v>1236</v>
      </c>
      <c r="B331" s="50" t="s">
        <v>1427</v>
      </c>
      <c r="C331" s="21">
        <v>0</v>
      </c>
      <c r="D331" s="21">
        <v>0</v>
      </c>
      <c r="E331" s="21">
        <v>0</v>
      </c>
    </row>
    <row r="332" spans="1:5" s="19" customFormat="1" hidden="1" x14ac:dyDescent="0.35">
      <c r="A332" s="18" t="s">
        <v>1315</v>
      </c>
      <c r="B332" s="50" t="s">
        <v>1352</v>
      </c>
      <c r="C332" s="21">
        <v>0</v>
      </c>
      <c r="D332" s="21">
        <v>0</v>
      </c>
      <c r="E332" s="21">
        <v>0</v>
      </c>
    </row>
    <row r="333" spans="1:5" s="19" customFormat="1" hidden="1" x14ac:dyDescent="0.35">
      <c r="A333" s="18" t="s">
        <v>226</v>
      </c>
      <c r="B333" s="50" t="s">
        <v>810</v>
      </c>
      <c r="C333" s="21">
        <v>0</v>
      </c>
      <c r="D333" s="21">
        <v>0</v>
      </c>
      <c r="E333" s="21">
        <v>0</v>
      </c>
    </row>
    <row r="334" spans="1:5" s="19" customFormat="1" hidden="1" x14ac:dyDescent="0.35">
      <c r="A334" s="18" t="s">
        <v>227</v>
      </c>
      <c r="B334" s="50" t="s">
        <v>719</v>
      </c>
      <c r="C334" s="21">
        <v>112217</v>
      </c>
      <c r="D334" s="21">
        <v>111489</v>
      </c>
      <c r="E334" s="21">
        <v>106767</v>
      </c>
    </row>
    <row r="335" spans="1:5" s="19" customFormat="1" ht="18.75" hidden="1" customHeight="1" x14ac:dyDescent="0.35">
      <c r="A335" s="18" t="s">
        <v>721</v>
      </c>
      <c r="B335" s="50" t="s">
        <v>724</v>
      </c>
      <c r="C335" s="21">
        <v>0</v>
      </c>
      <c r="D335" s="21">
        <v>0</v>
      </c>
      <c r="E335" s="21">
        <v>0</v>
      </c>
    </row>
    <row r="336" spans="1:5" s="19" customFormat="1" ht="37.5" hidden="1" customHeight="1" x14ac:dyDescent="0.35">
      <c r="A336" s="18" t="s">
        <v>541</v>
      </c>
      <c r="B336" s="50" t="s">
        <v>722</v>
      </c>
      <c r="C336" s="21">
        <v>0</v>
      </c>
      <c r="D336" s="21">
        <v>0</v>
      </c>
      <c r="E336" s="21">
        <v>0</v>
      </c>
    </row>
    <row r="337" spans="1:5" s="19" customFormat="1" ht="37.5" hidden="1" customHeight="1" x14ac:dyDescent="0.35">
      <c r="A337" s="18" t="s">
        <v>149</v>
      </c>
      <c r="B337" s="50" t="s">
        <v>724</v>
      </c>
      <c r="C337" s="21">
        <v>0</v>
      </c>
      <c r="D337" s="21">
        <v>0</v>
      </c>
      <c r="E337" s="21">
        <v>0</v>
      </c>
    </row>
    <row r="338" spans="1:5" s="19" customFormat="1" hidden="1" x14ac:dyDescent="0.35">
      <c r="A338" s="18" t="s">
        <v>744</v>
      </c>
      <c r="B338" s="50" t="s">
        <v>745</v>
      </c>
      <c r="C338" s="21">
        <v>441498</v>
      </c>
      <c r="D338" s="21">
        <v>519975</v>
      </c>
      <c r="E338" s="21">
        <v>635828</v>
      </c>
    </row>
    <row r="339" spans="1:5" s="19" customFormat="1" hidden="1" x14ac:dyDescent="0.35">
      <c r="A339" s="18" t="s">
        <v>542</v>
      </c>
      <c r="B339" s="50" t="s">
        <v>723</v>
      </c>
      <c r="C339" s="21">
        <v>0</v>
      </c>
      <c r="D339" s="21">
        <v>0</v>
      </c>
      <c r="E339" s="21">
        <v>0</v>
      </c>
    </row>
    <row r="340" spans="1:5" s="19" customFormat="1" hidden="1" x14ac:dyDescent="0.35">
      <c r="A340" s="18" t="s">
        <v>177</v>
      </c>
      <c r="B340" s="50" t="s">
        <v>727</v>
      </c>
      <c r="C340" s="21">
        <v>52698</v>
      </c>
      <c r="D340" s="21">
        <v>70264</v>
      </c>
      <c r="E340" s="21">
        <v>79619</v>
      </c>
    </row>
    <row r="341" spans="1:5" s="71" customFormat="1" ht="54" x14ac:dyDescent="0.35">
      <c r="A341" s="78" t="s">
        <v>1703</v>
      </c>
      <c r="B341" s="79" t="s">
        <v>1240</v>
      </c>
      <c r="C341" s="76">
        <f t="shared" ref="C341:E341" si="126">C342</f>
        <v>2230091</v>
      </c>
      <c r="D341" s="76">
        <f t="shared" si="126"/>
        <v>2441949</v>
      </c>
      <c r="E341" s="76">
        <f t="shared" si="126"/>
        <v>2673935</v>
      </c>
    </row>
    <row r="342" spans="1:5" s="19" customFormat="1" hidden="1" x14ac:dyDescent="0.35">
      <c r="A342" s="18" t="s">
        <v>177</v>
      </c>
      <c r="B342" s="50" t="s">
        <v>1241</v>
      </c>
      <c r="C342" s="21">
        <v>2230091</v>
      </c>
      <c r="D342" s="21">
        <v>2441949</v>
      </c>
      <c r="E342" s="21">
        <v>2673935</v>
      </c>
    </row>
    <row r="343" spans="1:5" ht="36" hidden="1" x14ac:dyDescent="0.35">
      <c r="A343" s="2" t="s">
        <v>703</v>
      </c>
      <c r="B343" s="106" t="s">
        <v>704</v>
      </c>
      <c r="C343" s="3"/>
      <c r="D343" s="3"/>
      <c r="E343" s="3"/>
    </row>
    <row r="344" spans="1:5" s="19" customFormat="1" hidden="1" x14ac:dyDescent="0.35">
      <c r="A344" s="18" t="s">
        <v>738</v>
      </c>
      <c r="B344" s="50" t="s">
        <v>857</v>
      </c>
      <c r="C344" s="21"/>
      <c r="D344" s="21"/>
      <c r="E344" s="21"/>
    </row>
    <row r="345" spans="1:5" s="19" customFormat="1" ht="18.75" hidden="1" customHeight="1" x14ac:dyDescent="0.35">
      <c r="A345" s="18" t="s">
        <v>149</v>
      </c>
      <c r="B345" s="50" t="s">
        <v>858</v>
      </c>
      <c r="C345" s="21"/>
      <c r="D345" s="21"/>
      <c r="E345" s="21"/>
    </row>
    <row r="346" spans="1:5" s="19" customFormat="1" hidden="1" x14ac:dyDescent="0.35">
      <c r="A346" s="18" t="s">
        <v>542</v>
      </c>
      <c r="B346" s="50" t="s">
        <v>856</v>
      </c>
      <c r="C346" s="21"/>
      <c r="D346" s="21"/>
      <c r="E346" s="21"/>
    </row>
    <row r="347" spans="1:5" s="19" customFormat="1" hidden="1" x14ac:dyDescent="0.35">
      <c r="A347" s="18" t="s">
        <v>119</v>
      </c>
      <c r="B347" s="50" t="s">
        <v>823</v>
      </c>
      <c r="C347" s="21"/>
      <c r="D347" s="21"/>
      <c r="E347" s="21"/>
    </row>
    <row r="348" spans="1:5" s="19" customFormat="1" ht="18.75" hidden="1" customHeight="1" x14ac:dyDescent="0.35">
      <c r="A348" s="18"/>
      <c r="B348" s="50"/>
      <c r="C348" s="21"/>
      <c r="D348" s="21"/>
      <c r="E348" s="21"/>
    </row>
    <row r="349" spans="1:5" s="29" customFormat="1" x14ac:dyDescent="0.35">
      <c r="A349" s="2" t="s">
        <v>228</v>
      </c>
      <c r="B349" s="106" t="s">
        <v>229</v>
      </c>
      <c r="C349" s="3">
        <f>SUM(C350,C371,C379,C368,C383)</f>
        <v>269361414</v>
      </c>
      <c r="D349" s="3">
        <f>SUM(D350,D371,D379,D368,D383)</f>
        <v>166162976</v>
      </c>
      <c r="E349" s="3">
        <f>SUM(E350,E371,E379,E368,E383)</f>
        <v>159907137</v>
      </c>
    </row>
    <row r="350" spans="1:5" ht="72" x14ac:dyDescent="0.35">
      <c r="A350" s="2" t="s">
        <v>230</v>
      </c>
      <c r="B350" s="106" t="s">
        <v>231</v>
      </c>
      <c r="C350" s="3">
        <f t="shared" ref="C350:E350" si="127">SUM(C351,C354)</f>
        <v>81471918</v>
      </c>
      <c r="D350" s="3">
        <f t="shared" si="127"/>
        <v>51974084</v>
      </c>
      <c r="E350" s="3">
        <f t="shared" si="127"/>
        <v>41173722</v>
      </c>
    </row>
    <row r="351" spans="1:5" ht="72" x14ac:dyDescent="0.35">
      <c r="A351" s="2" t="s">
        <v>232</v>
      </c>
      <c r="B351" s="106" t="s">
        <v>233</v>
      </c>
      <c r="C351" s="3">
        <f t="shared" ref="C351:E352" si="128">SUM(C352)</f>
        <v>72353749</v>
      </c>
      <c r="D351" s="3">
        <f t="shared" si="128"/>
        <v>45234059</v>
      </c>
      <c r="E351" s="3">
        <f t="shared" si="128"/>
        <v>34864553</v>
      </c>
    </row>
    <row r="352" spans="1:5" ht="72" x14ac:dyDescent="0.35">
      <c r="A352" s="2" t="s">
        <v>234</v>
      </c>
      <c r="B352" s="106" t="s">
        <v>235</v>
      </c>
      <c r="C352" s="3">
        <f t="shared" si="128"/>
        <v>72353749</v>
      </c>
      <c r="D352" s="3">
        <f t="shared" si="128"/>
        <v>45234059</v>
      </c>
      <c r="E352" s="3">
        <f t="shared" si="128"/>
        <v>34864553</v>
      </c>
    </row>
    <row r="353" spans="1:5" s="19" customFormat="1" hidden="1" x14ac:dyDescent="0.35">
      <c r="A353" s="18" t="s">
        <v>1361</v>
      </c>
      <c r="B353" s="50" t="s">
        <v>236</v>
      </c>
      <c r="C353" s="21">
        <v>72353749</v>
      </c>
      <c r="D353" s="21">
        <v>45234059</v>
      </c>
      <c r="E353" s="21">
        <v>34864553</v>
      </c>
    </row>
    <row r="354" spans="1:5" ht="72" x14ac:dyDescent="0.35">
      <c r="A354" s="2" t="s">
        <v>237</v>
      </c>
      <c r="B354" s="106" t="s">
        <v>238</v>
      </c>
      <c r="C354" s="3">
        <f t="shared" ref="C354:E354" si="129">SUM(C355,C366)</f>
        <v>9118169</v>
      </c>
      <c r="D354" s="3">
        <f t="shared" si="129"/>
        <v>6740025</v>
      </c>
      <c r="E354" s="3">
        <f t="shared" si="129"/>
        <v>6309169</v>
      </c>
    </row>
    <row r="355" spans="1:5" ht="72" hidden="1" x14ac:dyDescent="0.35">
      <c r="A355" s="2" t="s">
        <v>239</v>
      </c>
      <c r="B355" s="106" t="s">
        <v>240</v>
      </c>
      <c r="C355" s="3">
        <f t="shared" ref="C355:E355" si="130">SUM(C356:C365)</f>
        <v>0</v>
      </c>
      <c r="D355" s="3">
        <f t="shared" si="130"/>
        <v>0</v>
      </c>
      <c r="E355" s="3">
        <f t="shared" si="130"/>
        <v>0</v>
      </c>
    </row>
    <row r="356" spans="1:5" s="19" customFormat="1" hidden="1" x14ac:dyDescent="0.35">
      <c r="A356" s="18" t="s">
        <v>1385</v>
      </c>
      <c r="B356" s="77" t="s">
        <v>1384</v>
      </c>
      <c r="C356" s="21">
        <v>0</v>
      </c>
      <c r="D356" s="21">
        <v>0</v>
      </c>
      <c r="E356" s="21">
        <v>0</v>
      </c>
    </row>
    <row r="357" spans="1:5" s="33" customFormat="1" hidden="1" x14ac:dyDescent="0.35">
      <c r="A357" s="87" t="s">
        <v>224</v>
      </c>
      <c r="B357" s="114" t="s">
        <v>241</v>
      </c>
      <c r="C357" s="88">
        <v>0</v>
      </c>
      <c r="D357" s="88">
        <v>0</v>
      </c>
      <c r="E357" s="88">
        <v>0</v>
      </c>
    </row>
    <row r="358" spans="1:5" s="33" customFormat="1" hidden="1" x14ac:dyDescent="0.35">
      <c r="A358" s="87" t="s">
        <v>225</v>
      </c>
      <c r="B358" s="114" t="s">
        <v>242</v>
      </c>
      <c r="C358" s="88">
        <v>0</v>
      </c>
      <c r="D358" s="88">
        <v>0</v>
      </c>
      <c r="E358" s="88">
        <v>0</v>
      </c>
    </row>
    <row r="359" spans="1:5" s="33" customFormat="1" hidden="1" x14ac:dyDescent="0.35">
      <c r="A359" s="87" t="s">
        <v>648</v>
      </c>
      <c r="B359" s="114" t="s">
        <v>1242</v>
      </c>
      <c r="C359" s="88"/>
      <c r="D359" s="88"/>
      <c r="E359" s="88"/>
    </row>
    <row r="360" spans="1:5" s="33" customFormat="1" hidden="1" x14ac:dyDescent="0.35">
      <c r="A360" s="87" t="s">
        <v>149</v>
      </c>
      <c r="B360" s="114" t="s">
        <v>243</v>
      </c>
      <c r="C360" s="88">
        <v>0</v>
      </c>
      <c r="D360" s="88">
        <v>0</v>
      </c>
      <c r="E360" s="88">
        <v>0</v>
      </c>
    </row>
    <row r="361" spans="1:5" s="33" customFormat="1" ht="37.5" hidden="1" customHeight="1" x14ac:dyDescent="0.35">
      <c r="A361" s="87" t="s">
        <v>541</v>
      </c>
      <c r="B361" s="114" t="s">
        <v>636</v>
      </c>
      <c r="C361" s="88">
        <v>0</v>
      </c>
      <c r="D361" s="88">
        <v>0</v>
      </c>
      <c r="E361" s="88">
        <v>0</v>
      </c>
    </row>
    <row r="362" spans="1:5" s="33" customFormat="1" hidden="1" x14ac:dyDescent="0.35">
      <c r="A362" s="87" t="s">
        <v>540</v>
      </c>
      <c r="B362" s="114" t="s">
        <v>1189</v>
      </c>
      <c r="C362" s="88"/>
      <c r="D362" s="88"/>
      <c r="E362" s="88"/>
    </row>
    <row r="363" spans="1:5" s="33" customFormat="1" hidden="1" x14ac:dyDescent="0.35">
      <c r="A363" s="87" t="s">
        <v>744</v>
      </c>
      <c r="B363" s="114" t="s">
        <v>1650</v>
      </c>
      <c r="C363" s="88">
        <v>0</v>
      </c>
      <c r="D363" s="88">
        <v>0</v>
      </c>
      <c r="E363" s="88">
        <v>0</v>
      </c>
    </row>
    <row r="364" spans="1:5" s="33" customFormat="1" hidden="1" x14ac:dyDescent="0.35">
      <c r="A364" s="87" t="s">
        <v>177</v>
      </c>
      <c r="B364" s="114" t="s">
        <v>867</v>
      </c>
      <c r="C364" s="88">
        <v>0</v>
      </c>
      <c r="D364" s="88">
        <v>0</v>
      </c>
      <c r="E364" s="88">
        <v>0</v>
      </c>
    </row>
    <row r="365" spans="1:5" s="33" customFormat="1" hidden="1" x14ac:dyDescent="0.35">
      <c r="A365" s="87" t="s">
        <v>542</v>
      </c>
      <c r="B365" s="114" t="s">
        <v>1367</v>
      </c>
      <c r="C365" s="88">
        <v>0</v>
      </c>
      <c r="D365" s="88">
        <v>0</v>
      </c>
      <c r="E365" s="88">
        <v>0</v>
      </c>
    </row>
    <row r="366" spans="1:5" ht="72" x14ac:dyDescent="0.35">
      <c r="A366" s="2" t="s">
        <v>244</v>
      </c>
      <c r="B366" s="106" t="s">
        <v>245</v>
      </c>
      <c r="C366" s="3">
        <f t="shared" ref="C366:E366" si="131">SUM(C367)</f>
        <v>9118169</v>
      </c>
      <c r="D366" s="3">
        <f t="shared" si="131"/>
        <v>6740025</v>
      </c>
      <c r="E366" s="3">
        <f t="shared" si="131"/>
        <v>6309169</v>
      </c>
    </row>
    <row r="367" spans="1:5" s="19" customFormat="1" hidden="1" x14ac:dyDescent="0.35">
      <c r="A367" s="18" t="s">
        <v>1361</v>
      </c>
      <c r="B367" s="50" t="s">
        <v>246</v>
      </c>
      <c r="C367" s="21">
        <v>9118169</v>
      </c>
      <c r="D367" s="21">
        <v>6740025</v>
      </c>
      <c r="E367" s="21">
        <v>6309169</v>
      </c>
    </row>
    <row r="368" spans="1:5" s="14" customFormat="1" ht="36" hidden="1" x14ac:dyDescent="0.35">
      <c r="A368" s="78" t="s">
        <v>1567</v>
      </c>
      <c r="B368" s="79" t="s">
        <v>1569</v>
      </c>
      <c r="C368" s="76">
        <f t="shared" ref="C368:E369" si="132">C369</f>
        <v>0</v>
      </c>
      <c r="D368" s="76">
        <f t="shared" si="132"/>
        <v>0</v>
      </c>
      <c r="E368" s="76">
        <f t="shared" si="132"/>
        <v>0</v>
      </c>
    </row>
    <row r="369" spans="1:5" s="14" customFormat="1" ht="54" hidden="1" x14ac:dyDescent="0.35">
      <c r="A369" s="78" t="s">
        <v>1568</v>
      </c>
      <c r="B369" s="79" t="s">
        <v>1570</v>
      </c>
      <c r="C369" s="76">
        <f t="shared" si="132"/>
        <v>0</v>
      </c>
      <c r="D369" s="76">
        <f t="shared" si="132"/>
        <v>0</v>
      </c>
      <c r="E369" s="76">
        <f t="shared" si="132"/>
        <v>0</v>
      </c>
    </row>
    <row r="370" spans="1:5" s="19" customFormat="1" ht="54" hidden="1" x14ac:dyDescent="0.35">
      <c r="A370" s="18" t="s">
        <v>1568</v>
      </c>
      <c r="B370" s="50" t="s">
        <v>1571</v>
      </c>
      <c r="C370" s="21">
        <v>0</v>
      </c>
      <c r="D370" s="21">
        <v>0</v>
      </c>
      <c r="E370" s="21">
        <v>0</v>
      </c>
    </row>
    <row r="371" spans="1:5" ht="40.5" customHeight="1" x14ac:dyDescent="0.35">
      <c r="A371" s="2" t="s">
        <v>247</v>
      </c>
      <c r="B371" s="106" t="s">
        <v>248</v>
      </c>
      <c r="C371" s="3">
        <f t="shared" ref="C371:E371" si="133">SUM(C372,C375)</f>
        <v>112437751</v>
      </c>
      <c r="D371" s="3">
        <f t="shared" si="133"/>
        <v>108168181</v>
      </c>
      <c r="E371" s="3">
        <f t="shared" si="133"/>
        <v>112871405</v>
      </c>
    </row>
    <row r="372" spans="1:5" ht="36" x14ac:dyDescent="0.35">
      <c r="A372" s="2" t="s">
        <v>249</v>
      </c>
      <c r="B372" s="106" t="s">
        <v>250</v>
      </c>
      <c r="C372" s="3">
        <f t="shared" ref="C372:E373" si="134">SUM(C373)</f>
        <v>103735417</v>
      </c>
      <c r="D372" s="3">
        <f t="shared" si="134"/>
        <v>102749994</v>
      </c>
      <c r="E372" s="3">
        <f t="shared" si="134"/>
        <v>108098696</v>
      </c>
    </row>
    <row r="373" spans="1:5" ht="36" x14ac:dyDescent="0.35">
      <c r="A373" s="2" t="s">
        <v>251</v>
      </c>
      <c r="B373" s="106" t="s">
        <v>252</v>
      </c>
      <c r="C373" s="3">
        <f t="shared" si="134"/>
        <v>103735417</v>
      </c>
      <c r="D373" s="3">
        <f t="shared" si="134"/>
        <v>102749994</v>
      </c>
      <c r="E373" s="3">
        <f t="shared" si="134"/>
        <v>108098696</v>
      </c>
    </row>
    <row r="374" spans="1:5" s="19" customFormat="1" ht="36" hidden="1" x14ac:dyDescent="0.35">
      <c r="A374" s="18" t="s">
        <v>138</v>
      </c>
      <c r="B374" s="50" t="s">
        <v>253</v>
      </c>
      <c r="C374" s="21">
        <v>103735417</v>
      </c>
      <c r="D374" s="21">
        <v>102749994</v>
      </c>
      <c r="E374" s="21">
        <v>108098696</v>
      </c>
    </row>
    <row r="375" spans="1:5" ht="36" x14ac:dyDescent="0.35">
      <c r="A375" s="2" t="s">
        <v>254</v>
      </c>
      <c r="B375" s="106" t="s">
        <v>255</v>
      </c>
      <c r="C375" s="3">
        <f t="shared" ref="C375:E375" si="135">SUM(C376)</f>
        <v>8702334</v>
      </c>
      <c r="D375" s="3">
        <f t="shared" si="135"/>
        <v>5418187</v>
      </c>
      <c r="E375" s="3">
        <f t="shared" si="135"/>
        <v>4772709</v>
      </c>
    </row>
    <row r="376" spans="1:5" ht="36" x14ac:dyDescent="0.35">
      <c r="A376" s="2" t="s">
        <v>256</v>
      </c>
      <c r="B376" s="106" t="s">
        <v>257</v>
      </c>
      <c r="C376" s="3">
        <f t="shared" ref="C376:E376" si="136">SUM(C377:C378)</f>
        <v>8702334</v>
      </c>
      <c r="D376" s="3">
        <f t="shared" si="136"/>
        <v>5418187</v>
      </c>
      <c r="E376" s="3">
        <f t="shared" si="136"/>
        <v>4772709</v>
      </c>
    </row>
    <row r="377" spans="1:5" s="19" customFormat="1" ht="34.5" hidden="1" customHeight="1" x14ac:dyDescent="0.35">
      <c r="A377" s="18" t="s">
        <v>1361</v>
      </c>
      <c r="B377" s="50" t="s">
        <v>258</v>
      </c>
      <c r="C377" s="21">
        <v>7370782</v>
      </c>
      <c r="D377" s="21">
        <v>5076785</v>
      </c>
      <c r="E377" s="21">
        <v>3862304</v>
      </c>
    </row>
    <row r="378" spans="1:5" s="19" customFormat="1" ht="36" hidden="1" x14ac:dyDescent="0.35">
      <c r="A378" s="18" t="s">
        <v>138</v>
      </c>
      <c r="B378" s="50" t="s">
        <v>259</v>
      </c>
      <c r="C378" s="21">
        <v>1331552</v>
      </c>
      <c r="D378" s="21">
        <v>341402</v>
      </c>
      <c r="E378" s="21">
        <v>910405</v>
      </c>
    </row>
    <row r="379" spans="1:5" s="14" customFormat="1" ht="54" x14ac:dyDescent="0.35">
      <c r="A379" s="78" t="s">
        <v>1368</v>
      </c>
      <c r="B379" s="79" t="s">
        <v>1380</v>
      </c>
      <c r="C379" s="76">
        <f t="shared" ref="C379:E381" si="137">C380</f>
        <v>6146201</v>
      </c>
      <c r="D379" s="76">
        <f t="shared" si="137"/>
        <v>6020711</v>
      </c>
      <c r="E379" s="76">
        <f t="shared" si="137"/>
        <v>5862010</v>
      </c>
    </row>
    <row r="380" spans="1:5" s="14" customFormat="1" ht="54" x14ac:dyDescent="0.35">
      <c r="A380" s="78" t="s">
        <v>1369</v>
      </c>
      <c r="B380" s="79" t="s">
        <v>1379</v>
      </c>
      <c r="C380" s="76">
        <f t="shared" si="137"/>
        <v>6146201</v>
      </c>
      <c r="D380" s="76">
        <f t="shared" si="137"/>
        <v>6020711</v>
      </c>
      <c r="E380" s="76">
        <f t="shared" si="137"/>
        <v>5862010</v>
      </c>
    </row>
    <row r="381" spans="1:5" s="14" customFormat="1" ht="72" x14ac:dyDescent="0.35">
      <c r="A381" s="78" t="s">
        <v>1370</v>
      </c>
      <c r="B381" s="79" t="s">
        <v>1378</v>
      </c>
      <c r="C381" s="76">
        <f t="shared" si="137"/>
        <v>6146201</v>
      </c>
      <c r="D381" s="76">
        <f t="shared" si="137"/>
        <v>6020711</v>
      </c>
      <c r="E381" s="76">
        <f t="shared" si="137"/>
        <v>5862010</v>
      </c>
    </row>
    <row r="382" spans="1:5" s="19" customFormat="1" ht="36" hidden="1" x14ac:dyDescent="0.35">
      <c r="A382" s="18" t="s">
        <v>138</v>
      </c>
      <c r="B382" s="50" t="s">
        <v>1377</v>
      </c>
      <c r="C382" s="21">
        <v>6146201</v>
      </c>
      <c r="D382" s="21">
        <v>6020711</v>
      </c>
      <c r="E382" s="21">
        <v>5862010</v>
      </c>
    </row>
    <row r="383" spans="1:5" s="14" customFormat="1" ht="36" x14ac:dyDescent="0.35">
      <c r="A383" s="78" t="s">
        <v>1581</v>
      </c>
      <c r="B383" s="79" t="s">
        <v>1582</v>
      </c>
      <c r="C383" s="76">
        <f t="shared" ref="C383:E383" si="138">C384</f>
        <v>69305544</v>
      </c>
      <c r="D383" s="76">
        <f t="shared" si="138"/>
        <v>0</v>
      </c>
      <c r="E383" s="76">
        <f t="shared" si="138"/>
        <v>0</v>
      </c>
    </row>
    <row r="384" spans="1:5" s="14" customFormat="1" ht="36" x14ac:dyDescent="0.35">
      <c r="A384" s="78" t="s">
        <v>1580</v>
      </c>
      <c r="B384" s="79" t="s">
        <v>1583</v>
      </c>
      <c r="C384" s="76">
        <f t="shared" ref="C384:E384" si="139">C385</f>
        <v>69305544</v>
      </c>
      <c r="D384" s="76">
        <f t="shared" si="139"/>
        <v>0</v>
      </c>
      <c r="E384" s="76">
        <f t="shared" si="139"/>
        <v>0</v>
      </c>
    </row>
    <row r="385" spans="1:5" s="19" customFormat="1" hidden="1" x14ac:dyDescent="0.35">
      <c r="A385" s="18" t="s">
        <v>1385</v>
      </c>
      <c r="B385" s="50" t="s">
        <v>1584</v>
      </c>
      <c r="C385" s="21">
        <v>69305544</v>
      </c>
      <c r="D385" s="21">
        <v>0</v>
      </c>
      <c r="E385" s="21">
        <v>0</v>
      </c>
    </row>
    <row r="386" spans="1:5" s="29" customFormat="1" x14ac:dyDescent="0.35">
      <c r="A386" s="2" t="s">
        <v>260</v>
      </c>
      <c r="B386" s="106" t="s">
        <v>261</v>
      </c>
      <c r="C386" s="3">
        <f t="shared" ref="C386:E386" si="140">SUM(C387,C623,C627,C633,C691,C771)</f>
        <v>51531768</v>
      </c>
      <c r="D386" s="3">
        <f t="shared" si="140"/>
        <v>54281267</v>
      </c>
      <c r="E386" s="3">
        <f t="shared" si="140"/>
        <v>57698840</v>
      </c>
    </row>
    <row r="387" spans="1:5" ht="36" x14ac:dyDescent="0.35">
      <c r="A387" s="2" t="s">
        <v>262</v>
      </c>
      <c r="B387" s="106" t="s">
        <v>263</v>
      </c>
      <c r="C387" s="3">
        <f t="shared" ref="C387:E387" si="141">SUM(C388,C408,C431,C450,C465,C471,C475,C480,C485,C489,C514,C537,C534,C545,C551,C592)</f>
        <v>15602000</v>
      </c>
      <c r="D387" s="3">
        <f t="shared" si="141"/>
        <v>15597000</v>
      </c>
      <c r="E387" s="3">
        <f t="shared" si="141"/>
        <v>15597000</v>
      </c>
    </row>
    <row r="388" spans="1:5" ht="54" x14ac:dyDescent="0.35">
      <c r="A388" s="2" t="s">
        <v>509</v>
      </c>
      <c r="B388" s="106" t="s">
        <v>264</v>
      </c>
      <c r="C388" s="3">
        <f t="shared" ref="C388:E388" si="142">SUM(C389)</f>
        <v>315000</v>
      </c>
      <c r="D388" s="3">
        <f t="shared" si="142"/>
        <v>315000</v>
      </c>
      <c r="E388" s="3">
        <f t="shared" si="142"/>
        <v>315000</v>
      </c>
    </row>
    <row r="389" spans="1:5" ht="72" x14ac:dyDescent="0.35">
      <c r="A389" s="2" t="s">
        <v>508</v>
      </c>
      <c r="B389" s="106" t="s">
        <v>265</v>
      </c>
      <c r="C389" s="3">
        <f t="shared" ref="C389:E389" si="143">SUM(C390:C391,C392,C394,C396,C398,C400,C402,C404)</f>
        <v>315000</v>
      </c>
      <c r="D389" s="3">
        <f t="shared" si="143"/>
        <v>315000</v>
      </c>
      <c r="E389" s="3">
        <f t="shared" si="143"/>
        <v>315000</v>
      </c>
    </row>
    <row r="390" spans="1:5" s="19" customFormat="1" hidden="1" x14ac:dyDescent="0.35">
      <c r="A390" s="18" t="s">
        <v>544</v>
      </c>
      <c r="B390" s="50" t="s">
        <v>755</v>
      </c>
      <c r="C390" s="21">
        <v>0</v>
      </c>
      <c r="D390" s="21">
        <v>0</v>
      </c>
      <c r="E390" s="21">
        <v>0</v>
      </c>
    </row>
    <row r="391" spans="1:5" s="19" customFormat="1" ht="18.75" hidden="1" customHeight="1" x14ac:dyDescent="0.35">
      <c r="A391" s="18" t="s">
        <v>1205</v>
      </c>
      <c r="B391" s="50" t="s">
        <v>1207</v>
      </c>
      <c r="C391" s="21"/>
      <c r="D391" s="21"/>
      <c r="E391" s="21"/>
    </row>
    <row r="392" spans="1:5" ht="90" x14ac:dyDescent="0.35">
      <c r="A392" s="2" t="s">
        <v>507</v>
      </c>
      <c r="B392" s="106" t="s">
        <v>266</v>
      </c>
      <c r="C392" s="3">
        <f t="shared" ref="C392:E392" si="144">SUM(C393)</f>
        <v>57000</v>
      </c>
      <c r="D392" s="3">
        <f t="shared" si="144"/>
        <v>57000</v>
      </c>
      <c r="E392" s="3">
        <f t="shared" si="144"/>
        <v>57000</v>
      </c>
    </row>
    <row r="393" spans="1:5" s="19" customFormat="1" hidden="1" x14ac:dyDescent="0.35">
      <c r="A393" s="18" t="s">
        <v>267</v>
      </c>
      <c r="B393" s="50" t="s">
        <v>268</v>
      </c>
      <c r="C393" s="21">
        <v>57000</v>
      </c>
      <c r="D393" s="21">
        <v>57000</v>
      </c>
      <c r="E393" s="21">
        <v>57000</v>
      </c>
    </row>
    <row r="394" spans="1:5" s="15" customFormat="1" ht="90" x14ac:dyDescent="0.35">
      <c r="A394" s="2" t="s">
        <v>791</v>
      </c>
      <c r="B394" s="106" t="s">
        <v>545</v>
      </c>
      <c r="C394" s="3">
        <f t="shared" ref="C394:E394" si="145">SUM(C395)</f>
        <v>85000</v>
      </c>
      <c r="D394" s="3">
        <f t="shared" si="145"/>
        <v>85000</v>
      </c>
      <c r="E394" s="3">
        <f t="shared" si="145"/>
        <v>85000</v>
      </c>
    </row>
    <row r="395" spans="1:5" s="19" customFormat="1" hidden="1" x14ac:dyDescent="0.35">
      <c r="A395" s="18" t="s">
        <v>544</v>
      </c>
      <c r="B395" s="50" t="s">
        <v>546</v>
      </c>
      <c r="C395" s="21">
        <v>85000</v>
      </c>
      <c r="D395" s="21">
        <v>85000</v>
      </c>
      <c r="E395" s="21">
        <v>85000</v>
      </c>
    </row>
    <row r="396" spans="1:5" s="15" customFormat="1" ht="72" x14ac:dyDescent="0.35">
      <c r="A396" s="2" t="s">
        <v>506</v>
      </c>
      <c r="B396" s="106" t="s">
        <v>269</v>
      </c>
      <c r="C396" s="3">
        <f t="shared" ref="C396:E396" si="146">SUM(C397)</f>
        <v>43000</v>
      </c>
      <c r="D396" s="3">
        <f t="shared" si="146"/>
        <v>43000</v>
      </c>
      <c r="E396" s="3">
        <f t="shared" si="146"/>
        <v>43000</v>
      </c>
    </row>
    <row r="397" spans="1:5" s="19" customFormat="1" hidden="1" x14ac:dyDescent="0.35">
      <c r="A397" s="18" t="s">
        <v>267</v>
      </c>
      <c r="B397" s="50" t="s">
        <v>270</v>
      </c>
      <c r="C397" s="21">
        <v>43000</v>
      </c>
      <c r="D397" s="21">
        <v>43000</v>
      </c>
      <c r="E397" s="21">
        <v>43000</v>
      </c>
    </row>
    <row r="398" spans="1:5" ht="90" x14ac:dyDescent="0.35">
      <c r="A398" s="2" t="s">
        <v>1338</v>
      </c>
      <c r="B398" s="106" t="s">
        <v>1685</v>
      </c>
      <c r="C398" s="3">
        <f t="shared" ref="C398:E398" si="147">SUM(C399)</f>
        <v>5000</v>
      </c>
      <c r="D398" s="3">
        <f t="shared" si="147"/>
        <v>5000</v>
      </c>
      <c r="E398" s="3">
        <f t="shared" si="147"/>
        <v>5000</v>
      </c>
    </row>
    <row r="399" spans="1:5" s="19" customFormat="1" hidden="1" x14ac:dyDescent="0.35">
      <c r="A399" s="18" t="s">
        <v>267</v>
      </c>
      <c r="B399" s="50" t="s">
        <v>1339</v>
      </c>
      <c r="C399" s="21">
        <v>5000</v>
      </c>
      <c r="D399" s="21">
        <v>5000</v>
      </c>
      <c r="E399" s="21">
        <v>5000</v>
      </c>
    </row>
    <row r="400" spans="1:5" s="14" customFormat="1" ht="108" x14ac:dyDescent="0.35">
      <c r="A400" s="78" t="s">
        <v>836</v>
      </c>
      <c r="B400" s="79" t="s">
        <v>1686</v>
      </c>
      <c r="C400" s="76">
        <f t="shared" ref="C400:E400" si="148">C401</f>
        <v>21000</v>
      </c>
      <c r="D400" s="76">
        <f t="shared" si="148"/>
        <v>21000</v>
      </c>
      <c r="E400" s="76">
        <f t="shared" si="148"/>
        <v>21000</v>
      </c>
    </row>
    <row r="401" spans="1:5" s="19" customFormat="1" hidden="1" x14ac:dyDescent="0.35">
      <c r="A401" s="18" t="s">
        <v>267</v>
      </c>
      <c r="B401" s="50" t="s">
        <v>1428</v>
      </c>
      <c r="C401" s="21">
        <v>21000</v>
      </c>
      <c r="D401" s="21">
        <v>21000</v>
      </c>
      <c r="E401" s="21">
        <v>21000</v>
      </c>
    </row>
    <row r="402" spans="1:5" ht="90" x14ac:dyDescent="0.35">
      <c r="A402" s="2" t="s">
        <v>505</v>
      </c>
      <c r="B402" s="106" t="s">
        <v>271</v>
      </c>
      <c r="C402" s="3">
        <f t="shared" ref="C402:E402" si="149">SUM(C403)</f>
        <v>12000</v>
      </c>
      <c r="D402" s="3">
        <f t="shared" si="149"/>
        <v>12000</v>
      </c>
      <c r="E402" s="3">
        <f t="shared" si="149"/>
        <v>12000</v>
      </c>
    </row>
    <row r="403" spans="1:5" s="15" customFormat="1" hidden="1" x14ac:dyDescent="0.35">
      <c r="A403" s="6" t="s">
        <v>267</v>
      </c>
      <c r="B403" s="52" t="s">
        <v>272</v>
      </c>
      <c r="C403" s="37">
        <v>12000</v>
      </c>
      <c r="D403" s="37">
        <v>12000</v>
      </c>
      <c r="E403" s="37">
        <v>12000</v>
      </c>
    </row>
    <row r="404" spans="1:5" ht="72" x14ac:dyDescent="0.35">
      <c r="A404" s="2" t="s">
        <v>504</v>
      </c>
      <c r="B404" s="106" t="s">
        <v>273</v>
      </c>
      <c r="C404" s="3">
        <f t="shared" ref="C404:E404" si="150">SUM(C405:C407)</f>
        <v>92000</v>
      </c>
      <c r="D404" s="3">
        <f t="shared" si="150"/>
        <v>92000</v>
      </c>
      <c r="E404" s="3">
        <f t="shared" si="150"/>
        <v>92000</v>
      </c>
    </row>
    <row r="405" spans="1:5" s="19" customFormat="1" hidden="1" x14ac:dyDescent="0.35">
      <c r="A405" s="18" t="s">
        <v>544</v>
      </c>
      <c r="B405" s="50" t="s">
        <v>827</v>
      </c>
      <c r="C405" s="21">
        <v>0</v>
      </c>
      <c r="D405" s="21">
        <v>0</v>
      </c>
      <c r="E405" s="21">
        <v>0</v>
      </c>
    </row>
    <row r="406" spans="1:5" s="19" customFormat="1" hidden="1" x14ac:dyDescent="0.35">
      <c r="A406" s="18" t="s">
        <v>267</v>
      </c>
      <c r="B406" s="50" t="s">
        <v>274</v>
      </c>
      <c r="C406" s="21">
        <v>92000</v>
      </c>
      <c r="D406" s="21">
        <v>92000</v>
      </c>
      <c r="E406" s="21">
        <v>92000</v>
      </c>
    </row>
    <row r="407" spans="1:5" s="19" customFormat="1" hidden="1" x14ac:dyDescent="0.35">
      <c r="A407" s="18" t="s">
        <v>640</v>
      </c>
      <c r="B407" s="50" t="s">
        <v>720</v>
      </c>
      <c r="C407" s="21">
        <v>0</v>
      </c>
      <c r="D407" s="21">
        <v>0</v>
      </c>
      <c r="E407" s="21">
        <v>0</v>
      </c>
    </row>
    <row r="408" spans="1:5" ht="72" x14ac:dyDescent="0.35">
      <c r="A408" s="2" t="s">
        <v>503</v>
      </c>
      <c r="B408" s="106" t="s">
        <v>275</v>
      </c>
      <c r="C408" s="3">
        <f t="shared" ref="C408:E408" si="151">SUM(C409)</f>
        <v>1788000</v>
      </c>
      <c r="D408" s="3">
        <f t="shared" si="151"/>
        <v>1788000</v>
      </c>
      <c r="E408" s="3">
        <f t="shared" si="151"/>
        <v>1788000</v>
      </c>
    </row>
    <row r="409" spans="1:5" ht="90" x14ac:dyDescent="0.35">
      <c r="A409" s="2" t="s">
        <v>502</v>
      </c>
      <c r="B409" s="106" t="s">
        <v>276</v>
      </c>
      <c r="C409" s="3">
        <f t="shared" ref="C409:E409" si="152">SUM(C410,C412,C415,C418,C421,C423,C425,C428)</f>
        <v>1788000</v>
      </c>
      <c r="D409" s="3">
        <f t="shared" si="152"/>
        <v>1788000</v>
      </c>
      <c r="E409" s="3">
        <f t="shared" si="152"/>
        <v>1788000</v>
      </c>
    </row>
    <row r="410" spans="1:5" ht="151.5" hidden="1" customHeight="1" x14ac:dyDescent="0.35">
      <c r="A410" s="2" t="s">
        <v>1305</v>
      </c>
      <c r="B410" s="106" t="s">
        <v>1306</v>
      </c>
      <c r="C410" s="3">
        <f t="shared" ref="C410:E410" si="153">C411</f>
        <v>0</v>
      </c>
      <c r="D410" s="3">
        <f t="shared" si="153"/>
        <v>0</v>
      </c>
      <c r="E410" s="3">
        <f t="shared" si="153"/>
        <v>0</v>
      </c>
    </row>
    <row r="411" spans="1:5" s="19" customFormat="1" hidden="1" x14ac:dyDescent="0.35">
      <c r="A411" s="18" t="s">
        <v>544</v>
      </c>
      <c r="B411" s="77" t="s">
        <v>1307</v>
      </c>
      <c r="C411" s="21">
        <v>0</v>
      </c>
      <c r="D411" s="21">
        <v>0</v>
      </c>
      <c r="E411" s="21">
        <v>0</v>
      </c>
    </row>
    <row r="412" spans="1:5" ht="126" x14ac:dyDescent="0.35">
      <c r="A412" s="2" t="s">
        <v>792</v>
      </c>
      <c r="B412" s="106" t="s">
        <v>618</v>
      </c>
      <c r="C412" s="3">
        <f t="shared" ref="C412:E412" si="154">SUM(C413:C414)</f>
        <v>14000</v>
      </c>
      <c r="D412" s="3">
        <f t="shared" si="154"/>
        <v>14000</v>
      </c>
      <c r="E412" s="3">
        <f t="shared" si="154"/>
        <v>14000</v>
      </c>
    </row>
    <row r="413" spans="1:5" s="19" customFormat="1" hidden="1" x14ac:dyDescent="0.35">
      <c r="A413" s="18" t="s">
        <v>544</v>
      </c>
      <c r="B413" s="50" t="s">
        <v>619</v>
      </c>
      <c r="C413" s="21">
        <v>14000</v>
      </c>
      <c r="D413" s="21">
        <v>14000</v>
      </c>
      <c r="E413" s="21">
        <v>14000</v>
      </c>
    </row>
    <row r="414" spans="1:5" s="19" customFormat="1" hidden="1" x14ac:dyDescent="0.35">
      <c r="A414" s="18" t="s">
        <v>267</v>
      </c>
      <c r="B414" s="50" t="s">
        <v>837</v>
      </c>
      <c r="C414" s="21">
        <v>0</v>
      </c>
      <c r="D414" s="21">
        <v>0</v>
      </c>
      <c r="E414" s="21">
        <v>0</v>
      </c>
    </row>
    <row r="415" spans="1:5" ht="144" x14ac:dyDescent="0.35">
      <c r="A415" s="8" t="s">
        <v>795</v>
      </c>
      <c r="B415" s="106" t="s">
        <v>277</v>
      </c>
      <c r="C415" s="3">
        <f t="shared" ref="C415:E415" si="155">SUM(C417,C416)</f>
        <v>114000</v>
      </c>
      <c r="D415" s="3">
        <f t="shared" si="155"/>
        <v>114000</v>
      </c>
      <c r="E415" s="3">
        <f t="shared" si="155"/>
        <v>114000</v>
      </c>
    </row>
    <row r="416" spans="1:5" s="19" customFormat="1" hidden="1" x14ac:dyDescent="0.35">
      <c r="A416" s="89" t="s">
        <v>544</v>
      </c>
      <c r="B416" s="77" t="s">
        <v>1308</v>
      </c>
      <c r="C416" s="21">
        <v>1000</v>
      </c>
      <c r="D416" s="21">
        <v>1000</v>
      </c>
      <c r="E416" s="21">
        <v>1000</v>
      </c>
    </row>
    <row r="417" spans="1:5" s="19" customFormat="1" hidden="1" x14ac:dyDescent="0.35">
      <c r="A417" s="18" t="s">
        <v>267</v>
      </c>
      <c r="B417" s="50" t="s">
        <v>278</v>
      </c>
      <c r="C417" s="21">
        <v>113000</v>
      </c>
      <c r="D417" s="21">
        <v>113000</v>
      </c>
      <c r="E417" s="21">
        <v>113000</v>
      </c>
    </row>
    <row r="418" spans="1:5" ht="108" x14ac:dyDescent="0.35">
      <c r="A418" s="2" t="s">
        <v>501</v>
      </c>
      <c r="B418" s="106" t="s">
        <v>279</v>
      </c>
      <c r="C418" s="3">
        <f t="shared" ref="C418:E418" si="156">SUM(C420,C419)</f>
        <v>484000</v>
      </c>
      <c r="D418" s="3">
        <f t="shared" si="156"/>
        <v>484000</v>
      </c>
      <c r="E418" s="3">
        <f t="shared" si="156"/>
        <v>484000</v>
      </c>
    </row>
    <row r="419" spans="1:5" s="19" customFormat="1" hidden="1" x14ac:dyDescent="0.35">
      <c r="A419" s="18" t="s">
        <v>544</v>
      </c>
      <c r="B419" s="77" t="s">
        <v>1386</v>
      </c>
      <c r="C419" s="21">
        <v>11000</v>
      </c>
      <c r="D419" s="21">
        <v>11000</v>
      </c>
      <c r="E419" s="21">
        <v>11000</v>
      </c>
    </row>
    <row r="420" spans="1:5" s="19" customFormat="1" hidden="1" x14ac:dyDescent="0.35">
      <c r="A420" s="18" t="s">
        <v>280</v>
      </c>
      <c r="B420" s="50" t="s">
        <v>281</v>
      </c>
      <c r="C420" s="21">
        <v>473000</v>
      </c>
      <c r="D420" s="21">
        <v>473000</v>
      </c>
      <c r="E420" s="21">
        <v>473000</v>
      </c>
    </row>
    <row r="421" spans="1:5" ht="90" x14ac:dyDescent="0.35">
      <c r="A421" s="2" t="s">
        <v>829</v>
      </c>
      <c r="B421" s="106" t="s">
        <v>828</v>
      </c>
      <c r="C421" s="3">
        <f t="shared" ref="C421:E421" si="157">SUM(C422)</f>
        <v>4000</v>
      </c>
      <c r="D421" s="3">
        <f t="shared" si="157"/>
        <v>4000</v>
      </c>
      <c r="E421" s="3">
        <f t="shared" si="157"/>
        <v>4000</v>
      </c>
    </row>
    <row r="422" spans="1:5" s="19" customFormat="1" hidden="1" x14ac:dyDescent="0.35">
      <c r="A422" s="18" t="s">
        <v>544</v>
      </c>
      <c r="B422" s="50" t="s">
        <v>1265</v>
      </c>
      <c r="C422" s="21">
        <v>4000</v>
      </c>
      <c r="D422" s="21">
        <v>4000</v>
      </c>
      <c r="E422" s="21">
        <v>4000</v>
      </c>
    </row>
    <row r="423" spans="1:5" ht="144" x14ac:dyDescent="0.35">
      <c r="A423" s="2" t="s">
        <v>500</v>
      </c>
      <c r="B423" s="106" t="s">
        <v>282</v>
      </c>
      <c r="C423" s="3">
        <f t="shared" ref="C423:E423" si="158">SUM(C424)</f>
        <v>61000</v>
      </c>
      <c r="D423" s="3">
        <f t="shared" si="158"/>
        <v>61000</v>
      </c>
      <c r="E423" s="3">
        <f t="shared" si="158"/>
        <v>61000</v>
      </c>
    </row>
    <row r="424" spans="1:5" s="19" customFormat="1" hidden="1" x14ac:dyDescent="0.35">
      <c r="A424" s="18" t="s">
        <v>267</v>
      </c>
      <c r="B424" s="50" t="s">
        <v>283</v>
      </c>
      <c r="C424" s="21">
        <v>61000</v>
      </c>
      <c r="D424" s="21">
        <v>61000</v>
      </c>
      <c r="E424" s="21">
        <v>61000</v>
      </c>
    </row>
    <row r="425" spans="1:5" ht="90" x14ac:dyDescent="0.35">
      <c r="A425" s="2" t="s">
        <v>499</v>
      </c>
      <c r="B425" s="106" t="s">
        <v>284</v>
      </c>
      <c r="C425" s="3">
        <f t="shared" ref="C425:E425" si="159">SUM(C426:C427)</f>
        <v>1006000</v>
      </c>
      <c r="D425" s="3">
        <f t="shared" si="159"/>
        <v>1006000</v>
      </c>
      <c r="E425" s="3">
        <f t="shared" si="159"/>
        <v>1006000</v>
      </c>
    </row>
    <row r="426" spans="1:5" s="19" customFormat="1" hidden="1" x14ac:dyDescent="0.35">
      <c r="A426" s="18" t="s">
        <v>544</v>
      </c>
      <c r="B426" s="50" t="s">
        <v>830</v>
      </c>
      <c r="C426" s="21">
        <v>23000</v>
      </c>
      <c r="D426" s="21">
        <v>23000</v>
      </c>
      <c r="E426" s="21">
        <v>23000</v>
      </c>
    </row>
    <row r="427" spans="1:5" s="19" customFormat="1" hidden="1" x14ac:dyDescent="0.35">
      <c r="A427" s="18" t="s">
        <v>267</v>
      </c>
      <c r="B427" s="50" t="s">
        <v>285</v>
      </c>
      <c r="C427" s="21">
        <v>983000</v>
      </c>
      <c r="D427" s="21">
        <v>983000</v>
      </c>
      <c r="E427" s="21">
        <v>983000</v>
      </c>
    </row>
    <row r="428" spans="1:5" ht="90" x14ac:dyDescent="0.35">
      <c r="A428" s="2" t="s">
        <v>498</v>
      </c>
      <c r="B428" s="106" t="s">
        <v>286</v>
      </c>
      <c r="C428" s="3">
        <f t="shared" ref="C428:E428" si="160">SUM(C429:C430)</f>
        <v>105000</v>
      </c>
      <c r="D428" s="3">
        <f t="shared" si="160"/>
        <v>105000</v>
      </c>
      <c r="E428" s="3">
        <f t="shared" si="160"/>
        <v>105000</v>
      </c>
    </row>
    <row r="429" spans="1:5" s="19" customFormat="1" hidden="1" x14ac:dyDescent="0.35">
      <c r="A429" s="18" t="s">
        <v>544</v>
      </c>
      <c r="B429" s="50" t="s">
        <v>610</v>
      </c>
      <c r="C429" s="21">
        <v>55000</v>
      </c>
      <c r="D429" s="21">
        <v>55000</v>
      </c>
      <c r="E429" s="21">
        <v>55000</v>
      </c>
    </row>
    <row r="430" spans="1:5" s="19" customFormat="1" hidden="1" x14ac:dyDescent="0.35">
      <c r="A430" s="18" t="s">
        <v>267</v>
      </c>
      <c r="B430" s="50" t="s">
        <v>287</v>
      </c>
      <c r="C430" s="21">
        <v>50000</v>
      </c>
      <c r="D430" s="21">
        <v>50000</v>
      </c>
      <c r="E430" s="21">
        <v>50000</v>
      </c>
    </row>
    <row r="431" spans="1:5" ht="54" x14ac:dyDescent="0.35">
      <c r="A431" s="2" t="s">
        <v>497</v>
      </c>
      <c r="B431" s="106" t="s">
        <v>288</v>
      </c>
      <c r="C431" s="3">
        <f t="shared" ref="C431:E431" si="161">SUM(C432,C447)</f>
        <v>806000</v>
      </c>
      <c r="D431" s="3">
        <f t="shared" si="161"/>
        <v>806000</v>
      </c>
      <c r="E431" s="3">
        <f t="shared" si="161"/>
        <v>806000</v>
      </c>
    </row>
    <row r="432" spans="1:5" ht="72" x14ac:dyDescent="0.35">
      <c r="A432" s="2" t="s">
        <v>496</v>
      </c>
      <c r="B432" s="106" t="s">
        <v>289</v>
      </c>
      <c r="C432" s="3">
        <f t="shared" ref="C432:E432" si="162">SUM(C433,C436,C438,C441,C443,C445)</f>
        <v>806000</v>
      </c>
      <c r="D432" s="3">
        <f t="shared" si="162"/>
        <v>806000</v>
      </c>
      <c r="E432" s="3">
        <f t="shared" si="162"/>
        <v>806000</v>
      </c>
    </row>
    <row r="433" spans="1:5" ht="72" x14ac:dyDescent="0.35">
      <c r="A433" s="8" t="s">
        <v>495</v>
      </c>
      <c r="B433" s="106" t="s">
        <v>290</v>
      </c>
      <c r="C433" s="3">
        <f t="shared" ref="C433:E433" si="163">SUM(C434:C435)</f>
        <v>5000</v>
      </c>
      <c r="D433" s="3">
        <f t="shared" si="163"/>
        <v>5000</v>
      </c>
      <c r="E433" s="3">
        <f t="shared" si="163"/>
        <v>5000</v>
      </c>
    </row>
    <row r="434" spans="1:5" s="19" customFormat="1" hidden="1" x14ac:dyDescent="0.35">
      <c r="A434" s="18" t="s">
        <v>544</v>
      </c>
      <c r="B434" s="50" t="s">
        <v>625</v>
      </c>
      <c r="C434" s="21">
        <v>0</v>
      </c>
      <c r="D434" s="21">
        <v>0</v>
      </c>
      <c r="E434" s="21">
        <v>0</v>
      </c>
    </row>
    <row r="435" spans="1:5" s="19" customFormat="1" hidden="1" x14ac:dyDescent="0.35">
      <c r="A435" s="18" t="s">
        <v>280</v>
      </c>
      <c r="B435" s="50" t="s">
        <v>291</v>
      </c>
      <c r="C435" s="21">
        <v>5000</v>
      </c>
      <c r="D435" s="21">
        <v>5000</v>
      </c>
      <c r="E435" s="21">
        <v>5000</v>
      </c>
    </row>
    <row r="436" spans="1:5" ht="90" x14ac:dyDescent="0.35">
      <c r="A436" s="2" t="s">
        <v>494</v>
      </c>
      <c r="B436" s="106" t="s">
        <v>292</v>
      </c>
      <c r="C436" s="3">
        <f t="shared" ref="C436:E436" si="164">SUM(C437)</f>
        <v>282000</v>
      </c>
      <c r="D436" s="3">
        <f t="shared" si="164"/>
        <v>282000</v>
      </c>
      <c r="E436" s="3">
        <f t="shared" si="164"/>
        <v>282000</v>
      </c>
    </row>
    <row r="437" spans="1:5" s="19" customFormat="1" hidden="1" x14ac:dyDescent="0.35">
      <c r="A437" s="18" t="s">
        <v>267</v>
      </c>
      <c r="B437" s="50" t="s">
        <v>293</v>
      </c>
      <c r="C437" s="21">
        <v>282000</v>
      </c>
      <c r="D437" s="21">
        <v>282000</v>
      </c>
      <c r="E437" s="21">
        <v>282000</v>
      </c>
    </row>
    <row r="438" spans="1:5" ht="72" x14ac:dyDescent="0.35">
      <c r="A438" s="2" t="s">
        <v>493</v>
      </c>
      <c r="B438" s="106" t="s">
        <v>294</v>
      </c>
      <c r="C438" s="3">
        <f t="shared" ref="C438:E438" si="165">SUM(C439:C440)</f>
        <v>279000</v>
      </c>
      <c r="D438" s="3">
        <f t="shared" si="165"/>
        <v>279000</v>
      </c>
      <c r="E438" s="3">
        <f t="shared" si="165"/>
        <v>279000</v>
      </c>
    </row>
    <row r="439" spans="1:5" s="19" customFormat="1" hidden="1" x14ac:dyDescent="0.35">
      <c r="A439" s="18" t="s">
        <v>544</v>
      </c>
      <c r="B439" s="50" t="s">
        <v>547</v>
      </c>
      <c r="C439" s="21">
        <v>24000</v>
      </c>
      <c r="D439" s="21">
        <v>24000</v>
      </c>
      <c r="E439" s="21">
        <v>24000</v>
      </c>
    </row>
    <row r="440" spans="1:5" s="19" customFormat="1" hidden="1" x14ac:dyDescent="0.35">
      <c r="A440" s="18" t="s">
        <v>267</v>
      </c>
      <c r="B440" s="50" t="s">
        <v>295</v>
      </c>
      <c r="C440" s="21">
        <v>255000</v>
      </c>
      <c r="D440" s="21">
        <v>255000</v>
      </c>
      <c r="E440" s="21">
        <v>255000</v>
      </c>
    </row>
    <row r="441" spans="1:5" ht="90" hidden="1" x14ac:dyDescent="0.35">
      <c r="A441" s="8" t="s">
        <v>1340</v>
      </c>
      <c r="B441" s="106" t="s">
        <v>1341</v>
      </c>
      <c r="C441" s="3">
        <f t="shared" ref="C441:E441" si="166">SUM(C442)</f>
        <v>0</v>
      </c>
      <c r="D441" s="3">
        <f t="shared" si="166"/>
        <v>0</v>
      </c>
      <c r="E441" s="3">
        <f t="shared" si="166"/>
        <v>0</v>
      </c>
    </row>
    <row r="442" spans="1:5" s="19" customFormat="1" hidden="1" x14ac:dyDescent="0.35">
      <c r="A442" s="18" t="s">
        <v>267</v>
      </c>
      <c r="B442" s="50" t="s">
        <v>1342</v>
      </c>
      <c r="C442" s="21">
        <v>0</v>
      </c>
      <c r="D442" s="21">
        <v>0</v>
      </c>
      <c r="E442" s="21">
        <v>0</v>
      </c>
    </row>
    <row r="443" spans="1:5" s="14" customFormat="1" ht="90" x14ac:dyDescent="0.35">
      <c r="A443" s="78" t="s">
        <v>1429</v>
      </c>
      <c r="B443" s="79" t="s">
        <v>1687</v>
      </c>
      <c r="C443" s="76">
        <f t="shared" ref="C443:E443" si="167">C444</f>
        <v>4000</v>
      </c>
      <c r="D443" s="76">
        <f t="shared" si="167"/>
        <v>4000</v>
      </c>
      <c r="E443" s="76">
        <f t="shared" si="167"/>
        <v>4000</v>
      </c>
    </row>
    <row r="444" spans="1:5" s="19" customFormat="1" hidden="1" x14ac:dyDescent="0.35">
      <c r="A444" s="18" t="s">
        <v>267</v>
      </c>
      <c r="B444" s="50" t="s">
        <v>1430</v>
      </c>
      <c r="C444" s="21">
        <v>4000</v>
      </c>
      <c r="D444" s="21">
        <v>4000</v>
      </c>
      <c r="E444" s="21">
        <v>4000</v>
      </c>
    </row>
    <row r="445" spans="1:5" ht="72" x14ac:dyDescent="0.35">
      <c r="A445" s="2" t="s">
        <v>492</v>
      </c>
      <c r="B445" s="106" t="s">
        <v>296</v>
      </c>
      <c r="C445" s="3">
        <f t="shared" ref="C445:E445" si="168">SUM(C446)</f>
        <v>236000</v>
      </c>
      <c r="D445" s="3">
        <f t="shared" si="168"/>
        <v>236000</v>
      </c>
      <c r="E445" s="3">
        <f t="shared" si="168"/>
        <v>236000</v>
      </c>
    </row>
    <row r="446" spans="1:5" s="19" customFormat="1" hidden="1" x14ac:dyDescent="0.35">
      <c r="A446" s="18" t="s">
        <v>267</v>
      </c>
      <c r="B446" s="50" t="s">
        <v>297</v>
      </c>
      <c r="C446" s="21">
        <v>236000</v>
      </c>
      <c r="D446" s="21">
        <v>236000</v>
      </c>
      <c r="E446" s="21">
        <v>236000</v>
      </c>
    </row>
    <row r="447" spans="1:5" ht="54" hidden="1" x14ac:dyDescent="0.35">
      <c r="A447" s="2" t="s">
        <v>650</v>
      </c>
      <c r="B447" s="106" t="s">
        <v>649</v>
      </c>
      <c r="C447" s="3">
        <f t="shared" ref="C447:E447" si="169">SUM(C448,)</f>
        <v>0</v>
      </c>
      <c r="D447" s="3">
        <f t="shared" si="169"/>
        <v>0</v>
      </c>
      <c r="E447" s="3">
        <f t="shared" si="169"/>
        <v>0</v>
      </c>
    </row>
    <row r="448" spans="1:5" ht="72" hidden="1" x14ac:dyDescent="0.35">
      <c r="A448" s="2" t="s">
        <v>773</v>
      </c>
      <c r="B448" s="106" t="s">
        <v>772</v>
      </c>
      <c r="C448" s="3">
        <f t="shared" ref="C448:E448" si="170">SUM(C449)</f>
        <v>0</v>
      </c>
      <c r="D448" s="3">
        <f t="shared" si="170"/>
        <v>0</v>
      </c>
      <c r="E448" s="3">
        <f t="shared" si="170"/>
        <v>0</v>
      </c>
    </row>
    <row r="449" spans="1:5" s="11" customFormat="1" ht="36" hidden="1" x14ac:dyDescent="0.35">
      <c r="A449" s="4" t="s">
        <v>138</v>
      </c>
      <c r="B449" s="49" t="s">
        <v>771</v>
      </c>
      <c r="C449" s="5">
        <v>0</v>
      </c>
      <c r="D449" s="5">
        <v>0</v>
      </c>
      <c r="E449" s="5">
        <v>0</v>
      </c>
    </row>
    <row r="450" spans="1:5" ht="54" x14ac:dyDescent="0.35">
      <c r="A450" s="2" t="s">
        <v>1448</v>
      </c>
      <c r="B450" s="106" t="s">
        <v>298</v>
      </c>
      <c r="C450" s="3">
        <f t="shared" ref="C450:E450" si="171">SUM(C451,C462)</f>
        <v>14000</v>
      </c>
      <c r="D450" s="3">
        <f t="shared" si="171"/>
        <v>14000</v>
      </c>
      <c r="E450" s="3">
        <f t="shared" si="171"/>
        <v>14000</v>
      </c>
    </row>
    <row r="451" spans="1:5" ht="72" x14ac:dyDescent="0.35">
      <c r="A451" s="2" t="s">
        <v>1447</v>
      </c>
      <c r="B451" s="106" t="s">
        <v>299</v>
      </c>
      <c r="C451" s="3">
        <f t="shared" ref="C451:E451" si="172">SUM(C452,C454,C456,C458,C460)</f>
        <v>14000</v>
      </c>
      <c r="D451" s="3">
        <f t="shared" si="172"/>
        <v>14000</v>
      </c>
      <c r="E451" s="3">
        <f t="shared" si="172"/>
        <v>14000</v>
      </c>
    </row>
    <row r="452" spans="1:5" ht="90" x14ac:dyDescent="0.35">
      <c r="A452" s="2" t="s">
        <v>1431</v>
      </c>
      <c r="B452" s="106" t="s">
        <v>1433</v>
      </c>
      <c r="C452" s="3">
        <f t="shared" ref="C452:E452" si="173">C453</f>
        <v>1000</v>
      </c>
      <c r="D452" s="3">
        <f t="shared" si="173"/>
        <v>1000</v>
      </c>
      <c r="E452" s="3">
        <f t="shared" si="173"/>
        <v>1000</v>
      </c>
    </row>
    <row r="453" spans="1:5" s="19" customFormat="1" hidden="1" x14ac:dyDescent="0.35">
      <c r="A453" s="18" t="s">
        <v>267</v>
      </c>
      <c r="B453" s="77" t="s">
        <v>1432</v>
      </c>
      <c r="C453" s="21">
        <v>1000</v>
      </c>
      <c r="D453" s="21">
        <v>1000</v>
      </c>
      <c r="E453" s="21">
        <v>1000</v>
      </c>
    </row>
    <row r="454" spans="1:5" ht="108" x14ac:dyDescent="0.35">
      <c r="A454" s="2" t="s">
        <v>1446</v>
      </c>
      <c r="B454" s="106" t="s">
        <v>300</v>
      </c>
      <c r="C454" s="3">
        <f t="shared" ref="C454:E454" si="174">SUM(C455)</f>
        <v>1000</v>
      </c>
      <c r="D454" s="3">
        <f t="shared" si="174"/>
        <v>1000</v>
      </c>
      <c r="E454" s="3">
        <f t="shared" si="174"/>
        <v>1000</v>
      </c>
    </row>
    <row r="455" spans="1:5" s="19" customFormat="1" hidden="1" x14ac:dyDescent="0.35">
      <c r="A455" s="18" t="s">
        <v>267</v>
      </c>
      <c r="B455" s="50" t="s">
        <v>301</v>
      </c>
      <c r="C455" s="21">
        <v>1000</v>
      </c>
      <c r="D455" s="21">
        <v>1000</v>
      </c>
      <c r="E455" s="21">
        <v>1000</v>
      </c>
    </row>
    <row r="456" spans="1:5" ht="108" x14ac:dyDescent="0.35">
      <c r="A456" s="2" t="s">
        <v>1449</v>
      </c>
      <c r="B456" s="106" t="s">
        <v>302</v>
      </c>
      <c r="C456" s="3">
        <f t="shared" ref="C456:E456" si="175">SUM(C457)</f>
        <v>6000</v>
      </c>
      <c r="D456" s="3">
        <f t="shared" si="175"/>
        <v>6000</v>
      </c>
      <c r="E456" s="3">
        <f t="shared" si="175"/>
        <v>6000</v>
      </c>
    </row>
    <row r="457" spans="1:5" s="19" customFormat="1" hidden="1" x14ac:dyDescent="0.35">
      <c r="A457" s="18" t="s">
        <v>267</v>
      </c>
      <c r="B457" s="50" t="s">
        <v>303</v>
      </c>
      <c r="C457" s="21">
        <v>6000</v>
      </c>
      <c r="D457" s="21">
        <v>6000</v>
      </c>
      <c r="E457" s="21">
        <v>6000</v>
      </c>
    </row>
    <row r="458" spans="1:5" ht="90" x14ac:dyDescent="0.35">
      <c r="A458" s="2" t="s">
        <v>1465</v>
      </c>
      <c r="B458" s="106" t="s">
        <v>304</v>
      </c>
      <c r="C458" s="3">
        <f t="shared" ref="C458:E458" si="176">SUM(C459)</f>
        <v>6000</v>
      </c>
      <c r="D458" s="3">
        <f t="shared" si="176"/>
        <v>6000</v>
      </c>
      <c r="E458" s="3">
        <f t="shared" si="176"/>
        <v>6000</v>
      </c>
    </row>
    <row r="459" spans="1:5" s="19" customFormat="1" hidden="1" x14ac:dyDescent="0.35">
      <c r="A459" s="18" t="s">
        <v>267</v>
      </c>
      <c r="B459" s="50" t="s">
        <v>305</v>
      </c>
      <c r="C459" s="21">
        <v>6000</v>
      </c>
      <c r="D459" s="21">
        <v>6000</v>
      </c>
      <c r="E459" s="21">
        <v>6000</v>
      </c>
    </row>
    <row r="460" spans="1:5" s="19" customFormat="1" ht="72" hidden="1" x14ac:dyDescent="0.35">
      <c r="A460" s="2" t="s">
        <v>1124</v>
      </c>
      <c r="B460" s="106" t="s">
        <v>1122</v>
      </c>
      <c r="C460" s="3">
        <f t="shared" ref="C460:E460" si="177">SUM(C461)</f>
        <v>0</v>
      </c>
      <c r="D460" s="3">
        <f t="shared" si="177"/>
        <v>0</v>
      </c>
      <c r="E460" s="3">
        <f t="shared" si="177"/>
        <v>0</v>
      </c>
    </row>
    <row r="461" spans="1:5" s="19" customFormat="1" hidden="1" x14ac:dyDescent="0.35">
      <c r="A461" s="18" t="s">
        <v>267</v>
      </c>
      <c r="B461" s="50" t="s">
        <v>1123</v>
      </c>
      <c r="C461" s="21">
        <v>0</v>
      </c>
      <c r="D461" s="21">
        <v>0</v>
      </c>
      <c r="E461" s="21">
        <v>0</v>
      </c>
    </row>
    <row r="462" spans="1:5" ht="72" hidden="1" x14ac:dyDescent="0.35">
      <c r="A462" s="2" t="s">
        <v>651</v>
      </c>
      <c r="B462" s="106" t="s">
        <v>653</v>
      </c>
      <c r="C462" s="3">
        <f t="shared" ref="C462:E463" si="178">SUM(C463)</f>
        <v>0</v>
      </c>
      <c r="D462" s="3">
        <f t="shared" si="178"/>
        <v>0</v>
      </c>
      <c r="E462" s="3">
        <f t="shared" si="178"/>
        <v>0</v>
      </c>
    </row>
    <row r="463" spans="1:5" ht="108" hidden="1" x14ac:dyDescent="0.35">
      <c r="A463" s="2" t="s">
        <v>652</v>
      </c>
      <c r="B463" s="106" t="s">
        <v>654</v>
      </c>
      <c r="C463" s="3">
        <f t="shared" si="178"/>
        <v>0</v>
      </c>
      <c r="D463" s="3">
        <f t="shared" si="178"/>
        <v>0</v>
      </c>
      <c r="E463" s="3">
        <f t="shared" si="178"/>
        <v>0</v>
      </c>
    </row>
    <row r="464" spans="1:5" s="11" customFormat="1" ht="36" hidden="1" x14ac:dyDescent="0.35">
      <c r="A464" s="4" t="s">
        <v>138</v>
      </c>
      <c r="B464" s="49" t="s">
        <v>655</v>
      </c>
      <c r="C464" s="5">
        <v>0</v>
      </c>
      <c r="D464" s="5">
        <v>0</v>
      </c>
      <c r="E464" s="5">
        <v>0</v>
      </c>
    </row>
    <row r="465" spans="1:5" ht="54" x14ac:dyDescent="0.35">
      <c r="A465" s="2" t="s">
        <v>843</v>
      </c>
      <c r="B465" s="106" t="s">
        <v>844</v>
      </c>
      <c r="C465" s="3">
        <f t="shared" ref="C465:E465" si="179">SUM(C466)</f>
        <v>9000</v>
      </c>
      <c r="D465" s="3">
        <f t="shared" si="179"/>
        <v>9000</v>
      </c>
      <c r="E465" s="3">
        <f t="shared" si="179"/>
        <v>9000</v>
      </c>
    </row>
    <row r="466" spans="1:5" ht="72" x14ac:dyDescent="0.35">
      <c r="A466" s="2" t="s">
        <v>841</v>
      </c>
      <c r="B466" s="106" t="s">
        <v>842</v>
      </c>
      <c r="C466" s="3">
        <f t="shared" ref="C466:E466" si="180">SUM(C469,C467)</f>
        <v>9000</v>
      </c>
      <c r="D466" s="3">
        <f t="shared" si="180"/>
        <v>9000</v>
      </c>
      <c r="E466" s="3">
        <f t="shared" si="180"/>
        <v>9000</v>
      </c>
    </row>
    <row r="467" spans="1:5" ht="150" hidden="1" customHeight="1" x14ac:dyDescent="0.35">
      <c r="A467" s="2" t="s">
        <v>1434</v>
      </c>
      <c r="B467" s="106" t="s">
        <v>1436</v>
      </c>
      <c r="C467" s="3">
        <f t="shared" ref="C467:E467" si="181">C468</f>
        <v>0</v>
      </c>
      <c r="D467" s="3">
        <f t="shared" si="181"/>
        <v>0</v>
      </c>
      <c r="E467" s="3">
        <f t="shared" si="181"/>
        <v>0</v>
      </c>
    </row>
    <row r="468" spans="1:5" s="19" customFormat="1" ht="37.5" hidden="1" customHeight="1" x14ac:dyDescent="0.35">
      <c r="A468" s="18" t="s">
        <v>267</v>
      </c>
      <c r="B468" s="77" t="s">
        <v>1435</v>
      </c>
      <c r="C468" s="21">
        <v>0</v>
      </c>
      <c r="D468" s="21">
        <v>0</v>
      </c>
      <c r="E468" s="21">
        <v>0</v>
      </c>
    </row>
    <row r="469" spans="1:5" ht="72" x14ac:dyDescent="0.35">
      <c r="A469" s="2" t="s">
        <v>838</v>
      </c>
      <c r="B469" s="106" t="s">
        <v>839</v>
      </c>
      <c r="C469" s="3">
        <f t="shared" ref="C469:E469" si="182">SUM(C470)</f>
        <v>9000</v>
      </c>
      <c r="D469" s="3">
        <f t="shared" si="182"/>
        <v>9000</v>
      </c>
      <c r="E469" s="3">
        <f t="shared" si="182"/>
        <v>9000</v>
      </c>
    </row>
    <row r="470" spans="1:5" s="19" customFormat="1" hidden="1" x14ac:dyDescent="0.35">
      <c r="A470" s="18" t="s">
        <v>267</v>
      </c>
      <c r="B470" s="50" t="s">
        <v>840</v>
      </c>
      <c r="C470" s="21">
        <v>9000</v>
      </c>
      <c r="D470" s="21">
        <v>9000</v>
      </c>
      <c r="E470" s="21">
        <v>9000</v>
      </c>
    </row>
    <row r="471" spans="1:5" ht="54" x14ac:dyDescent="0.35">
      <c r="A471" s="2" t="s">
        <v>656</v>
      </c>
      <c r="B471" s="106" t="s">
        <v>657</v>
      </c>
      <c r="C471" s="3">
        <f t="shared" ref="C471:E473" si="183">SUM(C472)</f>
        <v>4000</v>
      </c>
      <c r="D471" s="3">
        <f t="shared" si="183"/>
        <v>4000</v>
      </c>
      <c r="E471" s="3">
        <f t="shared" si="183"/>
        <v>4000</v>
      </c>
    </row>
    <row r="472" spans="1:5" ht="72" x14ac:dyDescent="0.35">
      <c r="A472" s="2" t="s">
        <v>658</v>
      </c>
      <c r="B472" s="106" t="s">
        <v>659</v>
      </c>
      <c r="C472" s="3">
        <f t="shared" si="183"/>
        <v>4000</v>
      </c>
      <c r="D472" s="3">
        <f t="shared" si="183"/>
        <v>4000</v>
      </c>
      <c r="E472" s="3">
        <f t="shared" si="183"/>
        <v>4000</v>
      </c>
    </row>
    <row r="473" spans="1:5" ht="72" x14ac:dyDescent="0.35">
      <c r="A473" s="2" t="s">
        <v>800</v>
      </c>
      <c r="B473" s="106" t="s">
        <v>660</v>
      </c>
      <c r="C473" s="3">
        <f t="shared" si="183"/>
        <v>4000</v>
      </c>
      <c r="D473" s="3">
        <f t="shared" si="183"/>
        <v>4000</v>
      </c>
      <c r="E473" s="3">
        <f t="shared" si="183"/>
        <v>4000</v>
      </c>
    </row>
    <row r="474" spans="1:5" s="19" customFormat="1" hidden="1" x14ac:dyDescent="0.35">
      <c r="A474" s="18" t="s">
        <v>267</v>
      </c>
      <c r="B474" s="50" t="s">
        <v>661</v>
      </c>
      <c r="C474" s="21">
        <v>4000</v>
      </c>
      <c r="D474" s="21">
        <v>4000</v>
      </c>
      <c r="E474" s="21">
        <v>4000</v>
      </c>
    </row>
    <row r="475" spans="1:5" ht="36" x14ac:dyDescent="0.35">
      <c r="A475" s="2" t="s">
        <v>491</v>
      </c>
      <c r="B475" s="106" t="s">
        <v>306</v>
      </c>
      <c r="C475" s="3">
        <f t="shared" ref="C475:E476" si="184">SUM(C476)</f>
        <v>90000</v>
      </c>
      <c r="D475" s="3">
        <f t="shared" si="184"/>
        <v>90000</v>
      </c>
      <c r="E475" s="3">
        <f t="shared" si="184"/>
        <v>90000</v>
      </c>
    </row>
    <row r="476" spans="1:5" ht="54" x14ac:dyDescent="0.35">
      <c r="A476" s="2" t="s">
        <v>490</v>
      </c>
      <c r="B476" s="106" t="s">
        <v>307</v>
      </c>
      <c r="C476" s="3">
        <f t="shared" si="184"/>
        <v>90000</v>
      </c>
      <c r="D476" s="3">
        <f t="shared" si="184"/>
        <v>90000</v>
      </c>
      <c r="E476" s="3">
        <f t="shared" si="184"/>
        <v>90000</v>
      </c>
    </row>
    <row r="477" spans="1:5" ht="72" x14ac:dyDescent="0.35">
      <c r="A477" s="2" t="s">
        <v>489</v>
      </c>
      <c r="B477" s="106" t="s">
        <v>308</v>
      </c>
      <c r="C477" s="3">
        <f t="shared" ref="C477:E477" si="185">SUM(C478:C479)</f>
        <v>90000</v>
      </c>
      <c r="D477" s="3">
        <f t="shared" si="185"/>
        <v>90000</v>
      </c>
      <c r="E477" s="3">
        <f t="shared" si="185"/>
        <v>90000</v>
      </c>
    </row>
    <row r="478" spans="1:5" s="19" customFormat="1" hidden="1" x14ac:dyDescent="0.35">
      <c r="A478" s="18" t="s">
        <v>544</v>
      </c>
      <c r="B478" s="50" t="s">
        <v>626</v>
      </c>
      <c r="C478" s="21">
        <v>0</v>
      </c>
      <c r="D478" s="21">
        <v>0</v>
      </c>
      <c r="E478" s="21">
        <v>0</v>
      </c>
    </row>
    <row r="479" spans="1:5" s="19" customFormat="1" hidden="1" x14ac:dyDescent="0.35">
      <c r="A479" s="18" t="s">
        <v>267</v>
      </c>
      <c r="B479" s="50" t="s">
        <v>309</v>
      </c>
      <c r="C479" s="21">
        <v>90000</v>
      </c>
      <c r="D479" s="21">
        <v>90000</v>
      </c>
      <c r="E479" s="21">
        <v>90000</v>
      </c>
    </row>
    <row r="480" spans="1:5" ht="54" x14ac:dyDescent="0.35">
      <c r="A480" s="2" t="s">
        <v>1130</v>
      </c>
      <c r="B480" s="106" t="s">
        <v>1131</v>
      </c>
      <c r="C480" s="3">
        <f t="shared" ref="C480:E480" si="186">SUM(C481)</f>
        <v>226000</v>
      </c>
      <c r="D480" s="3">
        <f t="shared" si="186"/>
        <v>226000</v>
      </c>
      <c r="E480" s="3">
        <f t="shared" si="186"/>
        <v>226000</v>
      </c>
    </row>
    <row r="481" spans="1:5" ht="72" x14ac:dyDescent="0.35">
      <c r="A481" s="2" t="s">
        <v>1128</v>
      </c>
      <c r="B481" s="106" t="s">
        <v>1129</v>
      </c>
      <c r="C481" s="3">
        <f t="shared" ref="C481:E481" si="187">SUM(C483,C482)</f>
        <v>226000</v>
      </c>
      <c r="D481" s="3">
        <f t="shared" si="187"/>
        <v>226000</v>
      </c>
      <c r="E481" s="3">
        <f t="shared" si="187"/>
        <v>226000</v>
      </c>
    </row>
    <row r="482" spans="1:5" s="19" customFormat="1" hidden="1" x14ac:dyDescent="0.35">
      <c r="A482" s="18" t="s">
        <v>267</v>
      </c>
      <c r="B482" s="77" t="s">
        <v>1437</v>
      </c>
      <c r="C482" s="21">
        <v>0</v>
      </c>
      <c r="D482" s="21">
        <v>0</v>
      </c>
      <c r="E482" s="21">
        <v>0</v>
      </c>
    </row>
    <row r="483" spans="1:5" ht="72" x14ac:dyDescent="0.35">
      <c r="A483" s="2" t="s">
        <v>1125</v>
      </c>
      <c r="B483" s="106" t="s">
        <v>1126</v>
      </c>
      <c r="C483" s="3">
        <f t="shared" ref="C483:E483" si="188">SUM(C484)</f>
        <v>226000</v>
      </c>
      <c r="D483" s="3">
        <f t="shared" si="188"/>
        <v>226000</v>
      </c>
      <c r="E483" s="3">
        <f t="shared" si="188"/>
        <v>226000</v>
      </c>
    </row>
    <row r="484" spans="1:5" s="19" customFormat="1" hidden="1" x14ac:dyDescent="0.35">
      <c r="A484" s="18" t="s">
        <v>267</v>
      </c>
      <c r="B484" s="50" t="s">
        <v>1127</v>
      </c>
      <c r="C484" s="21">
        <v>226000</v>
      </c>
      <c r="D484" s="21">
        <v>226000</v>
      </c>
      <c r="E484" s="21">
        <v>226000</v>
      </c>
    </row>
    <row r="485" spans="1:5" ht="54" x14ac:dyDescent="0.35">
      <c r="A485" s="2" t="s">
        <v>488</v>
      </c>
      <c r="B485" s="106" t="s">
        <v>310</v>
      </c>
      <c r="C485" s="3">
        <f t="shared" ref="C485:E487" si="189">SUM(C486)</f>
        <v>86000</v>
      </c>
      <c r="D485" s="3">
        <f t="shared" si="189"/>
        <v>86000</v>
      </c>
      <c r="E485" s="3">
        <f t="shared" si="189"/>
        <v>86000</v>
      </c>
    </row>
    <row r="486" spans="1:5" ht="72" x14ac:dyDescent="0.35">
      <c r="A486" s="2" t="s">
        <v>487</v>
      </c>
      <c r="B486" s="106" t="s">
        <v>311</v>
      </c>
      <c r="C486" s="3">
        <f t="shared" si="189"/>
        <v>86000</v>
      </c>
      <c r="D486" s="3">
        <f t="shared" si="189"/>
        <v>86000</v>
      </c>
      <c r="E486" s="3">
        <f t="shared" si="189"/>
        <v>86000</v>
      </c>
    </row>
    <row r="487" spans="1:5" ht="72" x14ac:dyDescent="0.35">
      <c r="A487" s="2" t="s">
        <v>486</v>
      </c>
      <c r="B487" s="106" t="s">
        <v>312</v>
      </c>
      <c r="C487" s="3">
        <f t="shared" si="189"/>
        <v>86000</v>
      </c>
      <c r="D487" s="3">
        <f t="shared" si="189"/>
        <v>86000</v>
      </c>
      <c r="E487" s="3">
        <f t="shared" si="189"/>
        <v>86000</v>
      </c>
    </row>
    <row r="488" spans="1:5" s="19" customFormat="1" hidden="1" x14ac:dyDescent="0.35">
      <c r="A488" s="18" t="s">
        <v>267</v>
      </c>
      <c r="B488" s="50" t="s">
        <v>313</v>
      </c>
      <c r="C488" s="21">
        <v>86000</v>
      </c>
      <c r="D488" s="21">
        <v>86000</v>
      </c>
      <c r="E488" s="21">
        <v>86000</v>
      </c>
    </row>
    <row r="489" spans="1:5" ht="54" x14ac:dyDescent="0.35">
      <c r="A489" s="2" t="s">
        <v>485</v>
      </c>
      <c r="B489" s="106" t="s">
        <v>314</v>
      </c>
      <c r="C489" s="3">
        <f t="shared" ref="C489:E489" si="190">SUM(C490)</f>
        <v>947000</v>
      </c>
      <c r="D489" s="3">
        <f t="shared" si="190"/>
        <v>947000</v>
      </c>
      <c r="E489" s="3">
        <f t="shared" si="190"/>
        <v>947000</v>
      </c>
    </row>
    <row r="490" spans="1:5" ht="72" x14ac:dyDescent="0.35">
      <c r="A490" s="2" t="s">
        <v>484</v>
      </c>
      <c r="B490" s="106" t="s">
        <v>315</v>
      </c>
      <c r="C490" s="3">
        <f t="shared" ref="C490:E490" si="191">SUM(C491,C495,C499,C501,C503,C505,C507,C509,C511,C493,C497)</f>
        <v>947000</v>
      </c>
      <c r="D490" s="3">
        <f t="shared" si="191"/>
        <v>947000</v>
      </c>
      <c r="E490" s="3">
        <f t="shared" si="191"/>
        <v>947000</v>
      </c>
    </row>
    <row r="491" spans="1:5" ht="108" x14ac:dyDescent="0.35">
      <c r="A491" s="2" t="s">
        <v>483</v>
      </c>
      <c r="B491" s="106" t="s">
        <v>316</v>
      </c>
      <c r="C491" s="3">
        <f t="shared" ref="C491:E491" si="192">SUM(C492)</f>
        <v>75000</v>
      </c>
      <c r="D491" s="3">
        <f t="shared" si="192"/>
        <v>75000</v>
      </c>
      <c r="E491" s="3">
        <f t="shared" si="192"/>
        <v>75000</v>
      </c>
    </row>
    <row r="492" spans="1:5" s="19" customFormat="1" hidden="1" x14ac:dyDescent="0.35">
      <c r="A492" s="18" t="s">
        <v>267</v>
      </c>
      <c r="B492" s="50" t="s">
        <v>317</v>
      </c>
      <c r="C492" s="21">
        <v>75000</v>
      </c>
      <c r="D492" s="21">
        <v>75000</v>
      </c>
      <c r="E492" s="21">
        <v>75000</v>
      </c>
    </row>
    <row r="493" spans="1:5" s="14" customFormat="1" ht="126" x14ac:dyDescent="0.35">
      <c r="A493" s="78" t="s">
        <v>1387</v>
      </c>
      <c r="B493" s="79" t="s">
        <v>1688</v>
      </c>
      <c r="C493" s="76">
        <f t="shared" ref="C493:E493" si="193">C494</f>
        <v>8000</v>
      </c>
      <c r="D493" s="76">
        <f t="shared" si="193"/>
        <v>8000</v>
      </c>
      <c r="E493" s="76">
        <f t="shared" si="193"/>
        <v>8000</v>
      </c>
    </row>
    <row r="494" spans="1:5" s="19" customFormat="1" hidden="1" x14ac:dyDescent="0.35">
      <c r="A494" s="18" t="s">
        <v>267</v>
      </c>
      <c r="B494" s="50" t="s">
        <v>1388</v>
      </c>
      <c r="C494" s="21">
        <v>8000</v>
      </c>
      <c r="D494" s="21">
        <v>8000</v>
      </c>
      <c r="E494" s="21">
        <v>8000</v>
      </c>
    </row>
    <row r="495" spans="1:5" ht="108" hidden="1" x14ac:dyDescent="0.35">
      <c r="A495" s="8" t="s">
        <v>482</v>
      </c>
      <c r="B495" s="106" t="s">
        <v>318</v>
      </c>
      <c r="C495" s="3">
        <f t="shared" ref="C495:E495" si="194">SUM(C496)</f>
        <v>0</v>
      </c>
      <c r="D495" s="3">
        <f t="shared" si="194"/>
        <v>0</v>
      </c>
      <c r="E495" s="3">
        <f t="shared" si="194"/>
        <v>0</v>
      </c>
    </row>
    <row r="496" spans="1:5" s="19" customFormat="1" hidden="1" x14ac:dyDescent="0.35">
      <c r="A496" s="18" t="s">
        <v>267</v>
      </c>
      <c r="B496" s="50" t="s">
        <v>319</v>
      </c>
      <c r="C496" s="21">
        <v>0</v>
      </c>
      <c r="D496" s="21">
        <v>0</v>
      </c>
      <c r="E496" s="21">
        <v>0</v>
      </c>
    </row>
    <row r="497" spans="1:5" s="14" customFormat="1" ht="108" x14ac:dyDescent="0.35">
      <c r="A497" s="78" t="s">
        <v>1400</v>
      </c>
      <c r="B497" s="79" t="s">
        <v>1689</v>
      </c>
      <c r="C497" s="76">
        <f t="shared" ref="C497:E497" si="195">C498</f>
        <v>1000</v>
      </c>
      <c r="D497" s="76">
        <f t="shared" si="195"/>
        <v>1000</v>
      </c>
      <c r="E497" s="76">
        <f t="shared" si="195"/>
        <v>1000</v>
      </c>
    </row>
    <row r="498" spans="1:5" s="19" customFormat="1" hidden="1" x14ac:dyDescent="0.35">
      <c r="A498" s="18" t="s">
        <v>267</v>
      </c>
      <c r="B498" s="50" t="s">
        <v>1401</v>
      </c>
      <c r="C498" s="21">
        <v>1000</v>
      </c>
      <c r="D498" s="21">
        <v>1000</v>
      </c>
      <c r="E498" s="21">
        <v>1000</v>
      </c>
    </row>
    <row r="499" spans="1:5" s="14" customFormat="1" ht="126" x14ac:dyDescent="0.35">
      <c r="A499" s="78" t="s">
        <v>1348</v>
      </c>
      <c r="B499" s="79" t="s">
        <v>1690</v>
      </c>
      <c r="C499" s="76">
        <f t="shared" ref="C499:E499" si="196">C500</f>
        <v>10000</v>
      </c>
      <c r="D499" s="76">
        <f t="shared" si="196"/>
        <v>10000</v>
      </c>
      <c r="E499" s="76">
        <f t="shared" si="196"/>
        <v>10000</v>
      </c>
    </row>
    <row r="500" spans="1:5" s="19" customFormat="1" hidden="1" x14ac:dyDescent="0.35">
      <c r="A500" s="18" t="s">
        <v>267</v>
      </c>
      <c r="B500" s="50" t="s">
        <v>1349</v>
      </c>
      <c r="C500" s="21">
        <v>10000</v>
      </c>
      <c r="D500" s="21">
        <v>10000</v>
      </c>
      <c r="E500" s="21">
        <v>10000</v>
      </c>
    </row>
    <row r="501" spans="1:5" ht="90" x14ac:dyDescent="0.35">
      <c r="A501" s="2" t="s">
        <v>481</v>
      </c>
      <c r="B501" s="106" t="s">
        <v>320</v>
      </c>
      <c r="C501" s="3">
        <f t="shared" ref="C501:E501" si="197">SUM(C502)</f>
        <v>1000</v>
      </c>
      <c r="D501" s="3">
        <f t="shared" si="197"/>
        <v>1000</v>
      </c>
      <c r="E501" s="3">
        <f t="shared" si="197"/>
        <v>1000</v>
      </c>
    </row>
    <row r="502" spans="1:5" s="19" customFormat="1" ht="35.25" hidden="1" customHeight="1" x14ac:dyDescent="0.35">
      <c r="A502" s="18" t="s">
        <v>267</v>
      </c>
      <c r="B502" s="50" t="s">
        <v>321</v>
      </c>
      <c r="C502" s="21">
        <v>1000</v>
      </c>
      <c r="D502" s="21">
        <v>1000</v>
      </c>
      <c r="E502" s="21">
        <v>1000</v>
      </c>
    </row>
    <row r="503" spans="1:5" ht="108" x14ac:dyDescent="0.35">
      <c r="A503" s="2" t="s">
        <v>480</v>
      </c>
      <c r="B503" s="106" t="s">
        <v>322</v>
      </c>
      <c r="C503" s="3">
        <f t="shared" ref="C503:E503" si="198">SUM(C504)</f>
        <v>283000</v>
      </c>
      <c r="D503" s="3">
        <f t="shared" si="198"/>
        <v>283000</v>
      </c>
      <c r="E503" s="3">
        <f t="shared" si="198"/>
        <v>283000</v>
      </c>
    </row>
    <row r="504" spans="1:5" s="19" customFormat="1" hidden="1" x14ac:dyDescent="0.35">
      <c r="A504" s="18" t="s">
        <v>267</v>
      </c>
      <c r="B504" s="50" t="s">
        <v>323</v>
      </c>
      <c r="C504" s="21">
        <v>283000</v>
      </c>
      <c r="D504" s="21">
        <v>283000</v>
      </c>
      <c r="E504" s="21">
        <v>283000</v>
      </c>
    </row>
    <row r="505" spans="1:5" ht="126" x14ac:dyDescent="0.35">
      <c r="A505" s="2" t="s">
        <v>793</v>
      </c>
      <c r="B505" s="106" t="s">
        <v>662</v>
      </c>
      <c r="C505" s="3">
        <f t="shared" ref="C505:E505" si="199">SUM(C506)</f>
        <v>3000</v>
      </c>
      <c r="D505" s="3">
        <f t="shared" si="199"/>
        <v>3000</v>
      </c>
      <c r="E505" s="3">
        <f t="shared" si="199"/>
        <v>3000</v>
      </c>
    </row>
    <row r="506" spans="1:5" s="19" customFormat="1" hidden="1" x14ac:dyDescent="0.35">
      <c r="A506" s="18" t="s">
        <v>267</v>
      </c>
      <c r="B506" s="50" t="s">
        <v>663</v>
      </c>
      <c r="C506" s="21">
        <v>3000</v>
      </c>
      <c r="D506" s="21">
        <v>3000</v>
      </c>
      <c r="E506" s="21">
        <v>3000</v>
      </c>
    </row>
    <row r="507" spans="1:5" ht="156.75" hidden="1" customHeight="1" x14ac:dyDescent="0.35">
      <c r="A507" s="2" t="s">
        <v>479</v>
      </c>
      <c r="B507" s="106" t="s">
        <v>324</v>
      </c>
      <c r="C507" s="3">
        <f t="shared" ref="C507:E507" si="200">SUM(C508)</f>
        <v>0</v>
      </c>
      <c r="D507" s="3">
        <f t="shared" si="200"/>
        <v>0</v>
      </c>
      <c r="E507" s="3">
        <f t="shared" si="200"/>
        <v>0</v>
      </c>
    </row>
    <row r="508" spans="1:5" s="19" customFormat="1" hidden="1" x14ac:dyDescent="0.35">
      <c r="A508" s="18" t="s">
        <v>267</v>
      </c>
      <c r="B508" s="50" t="s">
        <v>325</v>
      </c>
      <c r="C508" s="21">
        <v>0</v>
      </c>
      <c r="D508" s="21">
        <v>0</v>
      </c>
      <c r="E508" s="21">
        <v>0</v>
      </c>
    </row>
    <row r="509" spans="1:5" ht="108" x14ac:dyDescent="0.35">
      <c r="A509" s="2" t="s">
        <v>882</v>
      </c>
      <c r="B509" s="106" t="s">
        <v>880</v>
      </c>
      <c r="C509" s="3">
        <f t="shared" ref="C509:E509" si="201">SUM(C510)</f>
        <v>3000</v>
      </c>
      <c r="D509" s="3">
        <f t="shared" si="201"/>
        <v>3000</v>
      </c>
      <c r="E509" s="3">
        <f t="shared" si="201"/>
        <v>3000</v>
      </c>
    </row>
    <row r="510" spans="1:5" s="19" customFormat="1" hidden="1" x14ac:dyDescent="0.35">
      <c r="A510" s="18" t="s">
        <v>267</v>
      </c>
      <c r="B510" s="50" t="s">
        <v>881</v>
      </c>
      <c r="C510" s="21">
        <v>3000</v>
      </c>
      <c r="D510" s="21">
        <v>3000</v>
      </c>
      <c r="E510" s="21">
        <v>3000</v>
      </c>
    </row>
    <row r="511" spans="1:5" ht="90" x14ac:dyDescent="0.35">
      <c r="A511" s="2" t="s">
        <v>478</v>
      </c>
      <c r="B511" s="106" t="s">
        <v>326</v>
      </c>
      <c r="C511" s="3">
        <f t="shared" ref="C511:E511" si="202">SUM(C513+C512)</f>
        <v>563000</v>
      </c>
      <c r="D511" s="3">
        <f t="shared" si="202"/>
        <v>563000</v>
      </c>
      <c r="E511" s="3">
        <f t="shared" si="202"/>
        <v>563000</v>
      </c>
    </row>
    <row r="512" spans="1:5" s="19" customFormat="1" hidden="1" x14ac:dyDescent="0.35">
      <c r="A512" s="18" t="s">
        <v>544</v>
      </c>
      <c r="B512" s="77" t="s">
        <v>1494</v>
      </c>
      <c r="C512" s="21">
        <v>0</v>
      </c>
      <c r="D512" s="21">
        <v>0</v>
      </c>
      <c r="E512" s="21">
        <v>0</v>
      </c>
    </row>
    <row r="513" spans="1:5" s="19" customFormat="1" hidden="1" x14ac:dyDescent="0.35">
      <c r="A513" s="18" t="s">
        <v>267</v>
      </c>
      <c r="B513" s="50" t="s">
        <v>327</v>
      </c>
      <c r="C513" s="21">
        <v>563000</v>
      </c>
      <c r="D513" s="21">
        <v>563000</v>
      </c>
      <c r="E513" s="21">
        <v>563000</v>
      </c>
    </row>
    <row r="514" spans="1:5" ht="72" x14ac:dyDescent="0.35">
      <c r="A514" s="2" t="s">
        <v>1450</v>
      </c>
      <c r="B514" s="106" t="s">
        <v>328</v>
      </c>
      <c r="C514" s="3">
        <f t="shared" ref="C514:E514" si="203">SUM(C515,C527,C532)</f>
        <v>671000</v>
      </c>
      <c r="D514" s="3">
        <f t="shared" si="203"/>
        <v>671000</v>
      </c>
      <c r="E514" s="3">
        <f t="shared" si="203"/>
        <v>671000</v>
      </c>
    </row>
    <row r="515" spans="1:5" ht="108" x14ac:dyDescent="0.35">
      <c r="A515" s="2" t="s">
        <v>1451</v>
      </c>
      <c r="B515" s="106" t="s">
        <v>329</v>
      </c>
      <c r="C515" s="3">
        <f t="shared" ref="C515:E515" si="204">SUM(C516,C518,C520,C522,C524)</f>
        <v>671000</v>
      </c>
      <c r="D515" s="3">
        <f t="shared" si="204"/>
        <v>671000</v>
      </c>
      <c r="E515" s="3">
        <f t="shared" si="204"/>
        <v>671000</v>
      </c>
    </row>
    <row r="516" spans="1:5" ht="157.5" hidden="1" customHeight="1" x14ac:dyDescent="0.35">
      <c r="A516" s="2" t="s">
        <v>794</v>
      </c>
      <c r="B516" s="106" t="s">
        <v>548</v>
      </c>
      <c r="C516" s="3">
        <f t="shared" ref="C516:E516" si="205">SUM(C517)</f>
        <v>0</v>
      </c>
      <c r="D516" s="3">
        <f t="shared" si="205"/>
        <v>0</v>
      </c>
      <c r="E516" s="3">
        <f t="shared" si="205"/>
        <v>0</v>
      </c>
    </row>
    <row r="517" spans="1:5" s="22" customFormat="1" hidden="1" x14ac:dyDescent="0.35">
      <c r="A517" s="18" t="s">
        <v>267</v>
      </c>
      <c r="B517" s="50" t="s">
        <v>549</v>
      </c>
      <c r="C517" s="42">
        <v>0</v>
      </c>
      <c r="D517" s="42">
        <v>0</v>
      </c>
      <c r="E517" s="42">
        <v>0</v>
      </c>
    </row>
    <row r="518" spans="1:5" ht="144" x14ac:dyDescent="0.35">
      <c r="A518" s="2" t="s">
        <v>1452</v>
      </c>
      <c r="B518" s="106" t="s">
        <v>330</v>
      </c>
      <c r="C518" s="3">
        <f t="shared" ref="C518:E518" si="206">SUM(C519)</f>
        <v>47000</v>
      </c>
      <c r="D518" s="3">
        <f t="shared" si="206"/>
        <v>47000</v>
      </c>
      <c r="E518" s="3">
        <f t="shared" si="206"/>
        <v>47000</v>
      </c>
    </row>
    <row r="519" spans="1:5" s="19" customFormat="1" hidden="1" x14ac:dyDescent="0.35">
      <c r="A519" s="18" t="s">
        <v>267</v>
      </c>
      <c r="B519" s="50" t="s">
        <v>331</v>
      </c>
      <c r="C519" s="21">
        <v>47000</v>
      </c>
      <c r="D519" s="21">
        <v>47000</v>
      </c>
      <c r="E519" s="21">
        <v>47000</v>
      </c>
    </row>
    <row r="520" spans="1:5" ht="144" x14ac:dyDescent="0.35">
      <c r="A520" s="2" t="s">
        <v>1453</v>
      </c>
      <c r="B520" s="106" t="s">
        <v>332</v>
      </c>
      <c r="C520" s="3">
        <f t="shared" ref="C520:E520" si="207">SUM(C521)</f>
        <v>80000</v>
      </c>
      <c r="D520" s="3">
        <f t="shared" si="207"/>
        <v>80000</v>
      </c>
      <c r="E520" s="3">
        <f t="shared" si="207"/>
        <v>80000</v>
      </c>
    </row>
    <row r="521" spans="1:5" s="19" customFormat="1" hidden="1" x14ac:dyDescent="0.35">
      <c r="A521" s="18" t="s">
        <v>267</v>
      </c>
      <c r="B521" s="50" t="s">
        <v>333</v>
      </c>
      <c r="C521" s="21">
        <v>80000</v>
      </c>
      <c r="D521" s="21">
        <v>80000</v>
      </c>
      <c r="E521" s="21">
        <v>80000</v>
      </c>
    </row>
    <row r="522" spans="1:5" ht="180" x14ac:dyDescent="0.35">
      <c r="A522" s="2" t="s">
        <v>1454</v>
      </c>
      <c r="B522" s="106" t="s">
        <v>334</v>
      </c>
      <c r="C522" s="3">
        <f t="shared" ref="C522:E522" si="208">SUM(C523)</f>
        <v>93000</v>
      </c>
      <c r="D522" s="3">
        <f t="shared" si="208"/>
        <v>93000</v>
      </c>
      <c r="E522" s="3">
        <f t="shared" si="208"/>
        <v>93000</v>
      </c>
    </row>
    <row r="523" spans="1:5" s="19" customFormat="1" hidden="1" x14ac:dyDescent="0.35">
      <c r="A523" s="18" t="s">
        <v>267</v>
      </c>
      <c r="B523" s="50" t="s">
        <v>335</v>
      </c>
      <c r="C523" s="21">
        <v>93000</v>
      </c>
      <c r="D523" s="21">
        <v>93000</v>
      </c>
      <c r="E523" s="21">
        <v>93000</v>
      </c>
    </row>
    <row r="524" spans="1:5" ht="126" x14ac:dyDescent="0.35">
      <c r="A524" s="2" t="s">
        <v>1455</v>
      </c>
      <c r="B524" s="106" t="s">
        <v>336</v>
      </c>
      <c r="C524" s="3">
        <f t="shared" ref="C524:E524" si="209">SUM(C525:C526)</f>
        <v>451000</v>
      </c>
      <c r="D524" s="3">
        <f t="shared" si="209"/>
        <v>451000</v>
      </c>
      <c r="E524" s="3">
        <f t="shared" si="209"/>
        <v>451000</v>
      </c>
    </row>
    <row r="525" spans="1:5" s="19" customFormat="1" ht="18.75" hidden="1" customHeight="1" x14ac:dyDescent="0.35">
      <c r="A525" s="18" t="s">
        <v>664</v>
      </c>
      <c r="B525" s="50" t="s">
        <v>647</v>
      </c>
      <c r="C525" s="21"/>
      <c r="D525" s="21"/>
      <c r="E525" s="21"/>
    </row>
    <row r="526" spans="1:5" s="19" customFormat="1" hidden="1" x14ac:dyDescent="0.35">
      <c r="A526" s="18" t="s">
        <v>267</v>
      </c>
      <c r="B526" s="50" t="s">
        <v>337</v>
      </c>
      <c r="C526" s="21">
        <v>451000</v>
      </c>
      <c r="D526" s="21">
        <v>451000</v>
      </c>
      <c r="E526" s="21">
        <v>451000</v>
      </c>
    </row>
    <row r="527" spans="1:5" ht="90" hidden="1" x14ac:dyDescent="0.35">
      <c r="A527" s="2" t="s">
        <v>477</v>
      </c>
      <c r="B527" s="106" t="s">
        <v>338</v>
      </c>
      <c r="C527" s="3">
        <f t="shared" ref="C527:E527" si="210">SUM(C528,C530)</f>
        <v>0</v>
      </c>
      <c r="D527" s="3">
        <f t="shared" si="210"/>
        <v>0</v>
      </c>
      <c r="E527" s="3">
        <f t="shared" si="210"/>
        <v>0</v>
      </c>
    </row>
    <row r="528" spans="1:5" ht="136.5" hidden="1" customHeight="1" x14ac:dyDescent="0.35">
      <c r="A528" s="2" t="s">
        <v>801</v>
      </c>
      <c r="B528" s="106" t="s">
        <v>779</v>
      </c>
      <c r="C528" s="3">
        <f t="shared" ref="C528:E528" si="211">SUM(C529)</f>
        <v>0</v>
      </c>
      <c r="D528" s="3">
        <f t="shared" si="211"/>
        <v>0</v>
      </c>
      <c r="E528" s="3">
        <f t="shared" si="211"/>
        <v>0</v>
      </c>
    </row>
    <row r="529" spans="1:5" s="36" customFormat="1" hidden="1" x14ac:dyDescent="0.35">
      <c r="A529" s="87" t="s">
        <v>339</v>
      </c>
      <c r="B529" s="114" t="s">
        <v>778</v>
      </c>
      <c r="C529" s="88">
        <v>0</v>
      </c>
      <c r="D529" s="88">
        <v>0</v>
      </c>
      <c r="E529" s="88">
        <v>0</v>
      </c>
    </row>
    <row r="530" spans="1:5" ht="144" hidden="1" x14ac:dyDescent="0.35">
      <c r="A530" s="2" t="s">
        <v>1456</v>
      </c>
      <c r="B530" s="106" t="s">
        <v>776</v>
      </c>
      <c r="C530" s="3">
        <f t="shared" ref="C530:E530" si="212">SUM(C531)</f>
        <v>0</v>
      </c>
      <c r="D530" s="3">
        <f t="shared" si="212"/>
        <v>0</v>
      </c>
      <c r="E530" s="3">
        <f t="shared" si="212"/>
        <v>0</v>
      </c>
    </row>
    <row r="531" spans="1:5" s="19" customFormat="1" hidden="1" x14ac:dyDescent="0.35">
      <c r="A531" s="18" t="s">
        <v>339</v>
      </c>
      <c r="B531" s="50" t="s">
        <v>777</v>
      </c>
      <c r="C531" s="21">
        <v>0</v>
      </c>
      <c r="D531" s="21">
        <v>0</v>
      </c>
      <c r="E531" s="21">
        <v>0</v>
      </c>
    </row>
    <row r="532" spans="1:5" ht="258" hidden="1" customHeight="1" x14ac:dyDescent="0.35">
      <c r="A532" s="2" t="s">
        <v>813</v>
      </c>
      <c r="B532" s="106" t="s">
        <v>811</v>
      </c>
      <c r="C532" s="3">
        <f t="shared" ref="C532:E532" si="213">SUM(C533)</f>
        <v>0</v>
      </c>
      <c r="D532" s="3">
        <f t="shared" si="213"/>
        <v>0</v>
      </c>
      <c r="E532" s="3">
        <f t="shared" si="213"/>
        <v>0</v>
      </c>
    </row>
    <row r="533" spans="1:5" s="19" customFormat="1" hidden="1" x14ac:dyDescent="0.35">
      <c r="A533" s="18" t="s">
        <v>339</v>
      </c>
      <c r="B533" s="50" t="s">
        <v>812</v>
      </c>
      <c r="C533" s="21">
        <v>0</v>
      </c>
      <c r="D533" s="21">
        <v>0</v>
      </c>
      <c r="E533" s="21">
        <v>0</v>
      </c>
    </row>
    <row r="534" spans="1:5" ht="84.75" customHeight="1" x14ac:dyDescent="0.35">
      <c r="A534" s="2" t="s">
        <v>845</v>
      </c>
      <c r="B534" s="106" t="s">
        <v>846</v>
      </c>
      <c r="C534" s="3">
        <f t="shared" ref="C534:E535" si="214">SUM(C535)</f>
        <v>7000</v>
      </c>
      <c r="D534" s="3">
        <f t="shared" si="214"/>
        <v>7000</v>
      </c>
      <c r="E534" s="3">
        <f t="shared" si="214"/>
        <v>7000</v>
      </c>
    </row>
    <row r="535" spans="1:5" ht="72" x14ac:dyDescent="0.35">
      <c r="A535" s="2" t="s">
        <v>847</v>
      </c>
      <c r="B535" s="106" t="s">
        <v>848</v>
      </c>
      <c r="C535" s="3">
        <f t="shared" si="214"/>
        <v>7000</v>
      </c>
      <c r="D535" s="3">
        <f t="shared" si="214"/>
        <v>7000</v>
      </c>
      <c r="E535" s="3">
        <f t="shared" si="214"/>
        <v>7000</v>
      </c>
    </row>
    <row r="536" spans="1:5" s="19" customFormat="1" hidden="1" x14ac:dyDescent="0.35">
      <c r="A536" s="18" t="s">
        <v>267</v>
      </c>
      <c r="B536" s="50" t="s">
        <v>849</v>
      </c>
      <c r="C536" s="21">
        <v>7000</v>
      </c>
      <c r="D536" s="21">
        <v>7000</v>
      </c>
      <c r="E536" s="21">
        <v>7000</v>
      </c>
    </row>
    <row r="537" spans="1:5" ht="54" x14ac:dyDescent="0.35">
      <c r="A537" s="2" t="s">
        <v>476</v>
      </c>
      <c r="B537" s="106" t="s">
        <v>340</v>
      </c>
      <c r="C537" s="3">
        <f t="shared" ref="C537:E537" si="215">SUM(C538)</f>
        <v>122000</v>
      </c>
      <c r="D537" s="3">
        <f t="shared" si="215"/>
        <v>122000</v>
      </c>
      <c r="E537" s="3">
        <f t="shared" si="215"/>
        <v>122000</v>
      </c>
    </row>
    <row r="538" spans="1:5" ht="72" x14ac:dyDescent="0.35">
      <c r="A538" s="2" t="s">
        <v>475</v>
      </c>
      <c r="B538" s="106" t="s">
        <v>341</v>
      </c>
      <c r="C538" s="3">
        <f t="shared" ref="C538:E538" si="216">SUM(C539,C541,C543)</f>
        <v>122000</v>
      </c>
      <c r="D538" s="3">
        <f t="shared" si="216"/>
        <v>122000</v>
      </c>
      <c r="E538" s="3">
        <f t="shared" si="216"/>
        <v>122000</v>
      </c>
    </row>
    <row r="539" spans="1:5" ht="108" x14ac:dyDescent="0.35">
      <c r="A539" s="2" t="s">
        <v>474</v>
      </c>
      <c r="B539" s="106" t="s">
        <v>342</v>
      </c>
      <c r="C539" s="3">
        <f t="shared" ref="C539:E539" si="217">SUM(C540)</f>
        <v>35000</v>
      </c>
      <c r="D539" s="3">
        <f t="shared" si="217"/>
        <v>35000</v>
      </c>
      <c r="E539" s="3">
        <f t="shared" si="217"/>
        <v>35000</v>
      </c>
    </row>
    <row r="540" spans="1:5" s="19" customFormat="1" hidden="1" x14ac:dyDescent="0.35">
      <c r="A540" s="18" t="s">
        <v>267</v>
      </c>
      <c r="B540" s="50" t="s">
        <v>343</v>
      </c>
      <c r="C540" s="21">
        <v>35000</v>
      </c>
      <c r="D540" s="21">
        <v>35000</v>
      </c>
      <c r="E540" s="21">
        <v>35000</v>
      </c>
    </row>
    <row r="541" spans="1:5" ht="126" x14ac:dyDescent="0.35">
      <c r="A541" s="2" t="s">
        <v>473</v>
      </c>
      <c r="B541" s="106" t="s">
        <v>344</v>
      </c>
      <c r="C541" s="3">
        <f t="shared" ref="C541:E541" si="218">SUM(C542)</f>
        <v>14000</v>
      </c>
      <c r="D541" s="3">
        <f t="shared" si="218"/>
        <v>14000</v>
      </c>
      <c r="E541" s="3">
        <f t="shared" si="218"/>
        <v>14000</v>
      </c>
    </row>
    <row r="542" spans="1:5" s="19" customFormat="1" hidden="1" x14ac:dyDescent="0.35">
      <c r="A542" s="18" t="s">
        <v>267</v>
      </c>
      <c r="B542" s="50" t="s">
        <v>345</v>
      </c>
      <c r="C542" s="21">
        <v>14000</v>
      </c>
      <c r="D542" s="21">
        <v>14000</v>
      </c>
      <c r="E542" s="21">
        <v>14000</v>
      </c>
    </row>
    <row r="543" spans="1:5" ht="72" x14ac:dyDescent="0.35">
      <c r="A543" s="2" t="s">
        <v>472</v>
      </c>
      <c r="B543" s="106" t="s">
        <v>346</v>
      </c>
      <c r="C543" s="3">
        <f t="shared" ref="C543:E543" si="219">SUM(C544)</f>
        <v>73000</v>
      </c>
      <c r="D543" s="3">
        <f t="shared" si="219"/>
        <v>73000</v>
      </c>
      <c r="E543" s="3">
        <f t="shared" si="219"/>
        <v>73000</v>
      </c>
    </row>
    <row r="544" spans="1:5" s="19" customFormat="1" hidden="1" x14ac:dyDescent="0.35">
      <c r="A544" s="18" t="s">
        <v>267</v>
      </c>
      <c r="B544" s="50" t="s">
        <v>347</v>
      </c>
      <c r="C544" s="21">
        <v>73000</v>
      </c>
      <c r="D544" s="21">
        <v>73000</v>
      </c>
      <c r="E544" s="21">
        <v>73000</v>
      </c>
    </row>
    <row r="545" spans="1:5" ht="72" x14ac:dyDescent="0.35">
      <c r="A545" s="2" t="s">
        <v>471</v>
      </c>
      <c r="B545" s="106" t="s">
        <v>348</v>
      </c>
      <c r="C545" s="3">
        <f t="shared" ref="C545:E545" si="220">SUM(C549,C546)</f>
        <v>18000</v>
      </c>
      <c r="D545" s="3">
        <f t="shared" si="220"/>
        <v>18000</v>
      </c>
      <c r="E545" s="3">
        <f t="shared" si="220"/>
        <v>18000</v>
      </c>
    </row>
    <row r="546" spans="1:5" ht="90" x14ac:dyDescent="0.35">
      <c r="A546" s="2" t="s">
        <v>1190</v>
      </c>
      <c r="B546" s="106" t="s">
        <v>1191</v>
      </c>
      <c r="C546" s="3">
        <f t="shared" ref="C546:E546" si="221">SUM(C547:C548)</f>
        <v>18000</v>
      </c>
      <c r="D546" s="3">
        <f t="shared" si="221"/>
        <v>18000</v>
      </c>
      <c r="E546" s="3">
        <f t="shared" si="221"/>
        <v>18000</v>
      </c>
    </row>
    <row r="547" spans="1:5" s="33" customFormat="1" hidden="1" x14ac:dyDescent="0.35">
      <c r="A547" s="87" t="s">
        <v>544</v>
      </c>
      <c r="B547" s="114" t="s">
        <v>1260</v>
      </c>
      <c r="C547" s="88">
        <v>0</v>
      </c>
      <c r="D547" s="88">
        <v>0</v>
      </c>
      <c r="E547" s="88">
        <v>0</v>
      </c>
    </row>
    <row r="548" spans="1:5" s="20" customFormat="1" hidden="1" x14ac:dyDescent="0.35">
      <c r="A548" s="18" t="s">
        <v>267</v>
      </c>
      <c r="B548" s="50" t="s">
        <v>1192</v>
      </c>
      <c r="C548" s="21">
        <v>18000</v>
      </c>
      <c r="D548" s="21">
        <v>18000</v>
      </c>
      <c r="E548" s="21">
        <v>18000</v>
      </c>
    </row>
    <row r="549" spans="1:5" ht="135" hidden="1" customHeight="1" x14ac:dyDescent="0.35">
      <c r="A549" s="2" t="s">
        <v>470</v>
      </c>
      <c r="B549" s="106" t="s">
        <v>349</v>
      </c>
      <c r="C549" s="3">
        <f t="shared" ref="C549:E549" si="222">SUM(C550)</f>
        <v>0</v>
      </c>
      <c r="D549" s="3">
        <f t="shared" si="222"/>
        <v>0</v>
      </c>
      <c r="E549" s="3">
        <f t="shared" si="222"/>
        <v>0</v>
      </c>
    </row>
    <row r="550" spans="1:5" s="19" customFormat="1" ht="42.75" hidden="1" customHeight="1" x14ac:dyDescent="0.35">
      <c r="A550" s="18" t="s">
        <v>267</v>
      </c>
      <c r="B550" s="50" t="s">
        <v>350</v>
      </c>
      <c r="C550" s="21">
        <v>0</v>
      </c>
      <c r="D550" s="21">
        <v>0</v>
      </c>
      <c r="E550" s="21">
        <v>0</v>
      </c>
    </row>
    <row r="551" spans="1:5" ht="54" x14ac:dyDescent="0.35">
      <c r="A551" s="2" t="s">
        <v>469</v>
      </c>
      <c r="B551" s="106" t="s">
        <v>351</v>
      </c>
      <c r="C551" s="3">
        <f t="shared" ref="C551:E551" si="223">SUM(C552,C587)</f>
        <v>2944000</v>
      </c>
      <c r="D551" s="3">
        <f t="shared" si="223"/>
        <v>2939000</v>
      </c>
      <c r="E551" s="3">
        <f t="shared" si="223"/>
        <v>2939000</v>
      </c>
    </row>
    <row r="552" spans="1:5" ht="72" x14ac:dyDescent="0.35">
      <c r="A552" s="2" t="s">
        <v>468</v>
      </c>
      <c r="B552" s="106" t="s">
        <v>352</v>
      </c>
      <c r="C552" s="3">
        <f t="shared" ref="C552:E552" si="224">SUM(C553,C554,C558,C561,C564,C566,C569,C572,C574,C576,C578,C581,C584)</f>
        <v>2939000</v>
      </c>
      <c r="D552" s="3">
        <f t="shared" si="224"/>
        <v>2939000</v>
      </c>
      <c r="E552" s="3">
        <f t="shared" si="224"/>
        <v>2939000</v>
      </c>
    </row>
    <row r="553" spans="1:5" s="11" customFormat="1" ht="36" hidden="1" x14ac:dyDescent="0.35">
      <c r="A553" s="4" t="s">
        <v>535</v>
      </c>
      <c r="B553" s="49" t="s">
        <v>883</v>
      </c>
      <c r="C553" s="21">
        <v>0</v>
      </c>
      <c r="D553" s="21">
        <v>0</v>
      </c>
      <c r="E553" s="21">
        <v>0</v>
      </c>
    </row>
    <row r="554" spans="1:5" ht="144" x14ac:dyDescent="0.35">
      <c r="A554" s="2" t="s">
        <v>467</v>
      </c>
      <c r="B554" s="106" t="s">
        <v>353</v>
      </c>
      <c r="C554" s="3">
        <f t="shared" ref="C554:E554" si="225">SUM(C555:C557)</f>
        <v>1165000</v>
      </c>
      <c r="D554" s="3">
        <f t="shared" si="225"/>
        <v>1165000</v>
      </c>
      <c r="E554" s="3">
        <f t="shared" si="225"/>
        <v>1165000</v>
      </c>
    </row>
    <row r="555" spans="1:5" s="19" customFormat="1" hidden="1" x14ac:dyDescent="0.35">
      <c r="A555" s="18" t="s">
        <v>544</v>
      </c>
      <c r="B555" s="50" t="s">
        <v>551</v>
      </c>
      <c r="C555" s="21">
        <v>0</v>
      </c>
      <c r="D555" s="21">
        <v>0</v>
      </c>
      <c r="E555" s="21">
        <v>0</v>
      </c>
    </row>
    <row r="556" spans="1:5" s="19" customFormat="1" hidden="1" x14ac:dyDescent="0.35">
      <c r="A556" s="18" t="s">
        <v>267</v>
      </c>
      <c r="B556" s="50" t="s">
        <v>354</v>
      </c>
      <c r="C556" s="21">
        <v>1165000</v>
      </c>
      <c r="D556" s="21">
        <v>1165000</v>
      </c>
      <c r="E556" s="21">
        <v>1165000</v>
      </c>
    </row>
    <row r="557" spans="1:5" s="19" customFormat="1" hidden="1" x14ac:dyDescent="0.35">
      <c r="A557" s="18" t="s">
        <v>640</v>
      </c>
      <c r="B557" s="50" t="s">
        <v>820</v>
      </c>
      <c r="C557" s="21">
        <v>0</v>
      </c>
      <c r="D557" s="21">
        <v>0</v>
      </c>
      <c r="E557" s="21">
        <v>0</v>
      </c>
    </row>
    <row r="558" spans="1:5" ht="72" x14ac:dyDescent="0.35">
      <c r="A558" s="2" t="s">
        <v>511</v>
      </c>
      <c r="B558" s="106" t="s">
        <v>355</v>
      </c>
      <c r="C558" s="3">
        <f t="shared" ref="C558:E558" si="226">SUM(C560,C559)</f>
        <v>27000</v>
      </c>
      <c r="D558" s="3">
        <f t="shared" si="226"/>
        <v>27000</v>
      </c>
      <c r="E558" s="3">
        <f t="shared" si="226"/>
        <v>27000</v>
      </c>
    </row>
    <row r="559" spans="1:5" s="19" customFormat="1" ht="26.25" hidden="1" customHeight="1" x14ac:dyDescent="0.35">
      <c r="A559" s="18" t="s">
        <v>664</v>
      </c>
      <c r="B559" s="50" t="s">
        <v>815</v>
      </c>
      <c r="C559" s="21"/>
      <c r="D559" s="21"/>
      <c r="E559" s="21"/>
    </row>
    <row r="560" spans="1:5" s="19" customFormat="1" hidden="1" x14ac:dyDescent="0.35">
      <c r="A560" s="18" t="s">
        <v>267</v>
      </c>
      <c r="B560" s="50" t="s">
        <v>356</v>
      </c>
      <c r="C560" s="21">
        <v>27000</v>
      </c>
      <c r="D560" s="21">
        <v>27000</v>
      </c>
      <c r="E560" s="21">
        <v>27000</v>
      </c>
    </row>
    <row r="561" spans="1:5" ht="90" x14ac:dyDescent="0.35">
      <c r="A561" s="2" t="s">
        <v>466</v>
      </c>
      <c r="B561" s="106" t="s">
        <v>357</v>
      </c>
      <c r="C561" s="3">
        <f t="shared" ref="C561:E561" si="227">SUM(C562:C563)</f>
        <v>1000</v>
      </c>
      <c r="D561" s="3">
        <f t="shared" si="227"/>
        <v>1000</v>
      </c>
      <c r="E561" s="3">
        <f t="shared" si="227"/>
        <v>1000</v>
      </c>
    </row>
    <row r="562" spans="1:5" s="19" customFormat="1" hidden="1" x14ac:dyDescent="0.35">
      <c r="A562" s="18" t="s">
        <v>544</v>
      </c>
      <c r="B562" s="50" t="s">
        <v>831</v>
      </c>
      <c r="C562" s="21">
        <v>0</v>
      </c>
      <c r="D562" s="21">
        <v>0</v>
      </c>
      <c r="E562" s="21">
        <v>0</v>
      </c>
    </row>
    <row r="563" spans="1:5" s="19" customFormat="1" hidden="1" x14ac:dyDescent="0.35">
      <c r="A563" s="18" t="s">
        <v>267</v>
      </c>
      <c r="B563" s="50" t="s">
        <v>358</v>
      </c>
      <c r="C563" s="21">
        <v>1000</v>
      </c>
      <c r="D563" s="21">
        <v>1000</v>
      </c>
      <c r="E563" s="21">
        <v>1000</v>
      </c>
    </row>
    <row r="564" spans="1:5" ht="108" x14ac:dyDescent="0.35">
      <c r="A564" s="2" t="s">
        <v>465</v>
      </c>
      <c r="B564" s="106" t="s">
        <v>359</v>
      </c>
      <c r="C564" s="3">
        <f t="shared" ref="C564:E564" si="228">SUM(C565)</f>
        <v>22000</v>
      </c>
      <c r="D564" s="3">
        <f t="shared" si="228"/>
        <v>22000</v>
      </c>
      <c r="E564" s="3">
        <f t="shared" si="228"/>
        <v>22000</v>
      </c>
    </row>
    <row r="565" spans="1:5" s="19" customFormat="1" hidden="1" x14ac:dyDescent="0.35">
      <c r="A565" s="18" t="s">
        <v>267</v>
      </c>
      <c r="B565" s="50" t="s">
        <v>360</v>
      </c>
      <c r="C565" s="21">
        <v>22000</v>
      </c>
      <c r="D565" s="21">
        <v>22000</v>
      </c>
      <c r="E565" s="21">
        <v>22000</v>
      </c>
    </row>
    <row r="566" spans="1:5" s="15" customFormat="1" ht="72" x14ac:dyDescent="0.35">
      <c r="A566" s="2" t="s">
        <v>464</v>
      </c>
      <c r="B566" s="106" t="s">
        <v>361</v>
      </c>
      <c r="C566" s="3">
        <f t="shared" ref="C566:E566" si="229">SUM(C568,C567)</f>
        <v>8000</v>
      </c>
      <c r="D566" s="3">
        <f t="shared" si="229"/>
        <v>8000</v>
      </c>
      <c r="E566" s="3">
        <f t="shared" si="229"/>
        <v>8000</v>
      </c>
    </row>
    <row r="567" spans="1:5" s="19" customFormat="1" hidden="1" x14ac:dyDescent="0.35">
      <c r="A567" s="18" t="s">
        <v>544</v>
      </c>
      <c r="B567" s="77" t="s">
        <v>1309</v>
      </c>
      <c r="C567" s="21">
        <v>0</v>
      </c>
      <c r="D567" s="21">
        <v>0</v>
      </c>
      <c r="E567" s="21">
        <v>0</v>
      </c>
    </row>
    <row r="568" spans="1:5" s="19" customFormat="1" hidden="1" x14ac:dyDescent="0.35">
      <c r="A568" s="18" t="s">
        <v>267</v>
      </c>
      <c r="B568" s="50" t="s">
        <v>362</v>
      </c>
      <c r="C568" s="21">
        <v>8000</v>
      </c>
      <c r="D568" s="21">
        <v>8000</v>
      </c>
      <c r="E568" s="21">
        <v>8000</v>
      </c>
    </row>
    <row r="569" spans="1:5" ht="90" x14ac:dyDescent="0.35">
      <c r="A569" s="2" t="s">
        <v>463</v>
      </c>
      <c r="B569" s="106" t="s">
        <v>363</v>
      </c>
      <c r="C569" s="3">
        <f t="shared" ref="C569:E569" si="230">SUM(C570:C571)</f>
        <v>8000</v>
      </c>
      <c r="D569" s="3">
        <f t="shared" si="230"/>
        <v>8000</v>
      </c>
      <c r="E569" s="3">
        <f t="shared" si="230"/>
        <v>8000</v>
      </c>
    </row>
    <row r="570" spans="1:5" s="19" customFormat="1" hidden="1" x14ac:dyDescent="0.35">
      <c r="A570" s="18" t="s">
        <v>267</v>
      </c>
      <c r="B570" s="50" t="s">
        <v>364</v>
      </c>
      <c r="C570" s="21">
        <v>8000</v>
      </c>
      <c r="D570" s="21">
        <v>8000</v>
      </c>
      <c r="E570" s="21">
        <v>8000</v>
      </c>
    </row>
    <row r="571" spans="1:5" s="19" customFormat="1" hidden="1" x14ac:dyDescent="0.35">
      <c r="A571" s="18" t="s">
        <v>640</v>
      </c>
      <c r="B571" s="50" t="s">
        <v>550</v>
      </c>
      <c r="C571" s="21">
        <v>0</v>
      </c>
      <c r="D571" s="21">
        <v>0</v>
      </c>
      <c r="E571" s="21">
        <v>0</v>
      </c>
    </row>
    <row r="572" spans="1:5" ht="90" x14ac:dyDescent="0.35">
      <c r="A572" s="2" t="s">
        <v>850</v>
      </c>
      <c r="B572" s="106" t="s">
        <v>851</v>
      </c>
      <c r="C572" s="3">
        <f t="shared" ref="C572:E572" si="231">SUM(C573)</f>
        <v>1000</v>
      </c>
      <c r="D572" s="3">
        <f t="shared" si="231"/>
        <v>1000</v>
      </c>
      <c r="E572" s="3">
        <f t="shared" si="231"/>
        <v>1000</v>
      </c>
    </row>
    <row r="573" spans="1:5" s="19" customFormat="1" hidden="1" x14ac:dyDescent="0.35">
      <c r="A573" s="18" t="s">
        <v>267</v>
      </c>
      <c r="B573" s="50" t="s">
        <v>852</v>
      </c>
      <c r="C573" s="21">
        <v>1000</v>
      </c>
      <c r="D573" s="21">
        <v>1000</v>
      </c>
      <c r="E573" s="21">
        <v>1000</v>
      </c>
    </row>
    <row r="574" spans="1:5" ht="72" x14ac:dyDescent="0.35">
      <c r="A574" s="2" t="s">
        <v>665</v>
      </c>
      <c r="B574" s="106" t="s">
        <v>666</v>
      </c>
      <c r="C574" s="3">
        <f t="shared" ref="C574:E574" si="232">SUM(C575)</f>
        <v>1075000</v>
      </c>
      <c r="D574" s="3">
        <f t="shared" si="232"/>
        <v>1075000</v>
      </c>
      <c r="E574" s="3">
        <f t="shared" si="232"/>
        <v>1075000</v>
      </c>
    </row>
    <row r="575" spans="1:5" s="19" customFormat="1" hidden="1" x14ac:dyDescent="0.35">
      <c r="A575" s="18" t="s">
        <v>267</v>
      </c>
      <c r="B575" s="50" t="s">
        <v>667</v>
      </c>
      <c r="C575" s="21">
        <v>1075000</v>
      </c>
      <c r="D575" s="21">
        <v>1075000</v>
      </c>
      <c r="E575" s="21">
        <v>1075000</v>
      </c>
    </row>
    <row r="576" spans="1:5" ht="108" x14ac:dyDescent="0.35">
      <c r="A576" s="2" t="s">
        <v>462</v>
      </c>
      <c r="B576" s="106" t="s">
        <v>365</v>
      </c>
      <c r="C576" s="3">
        <f t="shared" ref="C576:E576" si="233">SUM(C577)</f>
        <v>488000</v>
      </c>
      <c r="D576" s="3">
        <f t="shared" si="233"/>
        <v>488000</v>
      </c>
      <c r="E576" s="3">
        <f t="shared" si="233"/>
        <v>488000</v>
      </c>
    </row>
    <row r="577" spans="1:5" s="19" customFormat="1" hidden="1" x14ac:dyDescent="0.35">
      <c r="A577" s="18" t="s">
        <v>267</v>
      </c>
      <c r="B577" s="50" t="s">
        <v>366</v>
      </c>
      <c r="C577" s="21">
        <v>488000</v>
      </c>
      <c r="D577" s="21">
        <v>488000</v>
      </c>
      <c r="E577" s="21">
        <v>488000</v>
      </c>
    </row>
    <row r="578" spans="1:5" ht="90" x14ac:dyDescent="0.35">
      <c r="A578" s="2" t="s">
        <v>461</v>
      </c>
      <c r="B578" s="106" t="s">
        <v>367</v>
      </c>
      <c r="C578" s="3">
        <f t="shared" ref="C578:E578" si="234">SUM(C579:C580)</f>
        <v>31000</v>
      </c>
      <c r="D578" s="3">
        <f t="shared" si="234"/>
        <v>31000</v>
      </c>
      <c r="E578" s="3">
        <f t="shared" si="234"/>
        <v>31000</v>
      </c>
    </row>
    <row r="579" spans="1:5" s="19" customFormat="1" hidden="1" x14ac:dyDescent="0.35">
      <c r="A579" s="18" t="s">
        <v>267</v>
      </c>
      <c r="B579" s="50" t="s">
        <v>368</v>
      </c>
      <c r="C579" s="21">
        <v>0</v>
      </c>
      <c r="D579" s="21">
        <v>0</v>
      </c>
      <c r="E579" s="21">
        <v>0</v>
      </c>
    </row>
    <row r="580" spans="1:5" s="19" customFormat="1" hidden="1" x14ac:dyDescent="0.35">
      <c r="A580" s="18" t="s">
        <v>640</v>
      </c>
      <c r="B580" s="50" t="s">
        <v>864</v>
      </c>
      <c r="C580" s="21">
        <v>31000</v>
      </c>
      <c r="D580" s="21">
        <v>31000</v>
      </c>
      <c r="E580" s="21">
        <v>31000</v>
      </c>
    </row>
    <row r="581" spans="1:5" ht="126" x14ac:dyDescent="0.35">
      <c r="A581" s="8" t="s">
        <v>460</v>
      </c>
      <c r="B581" s="106" t="s">
        <v>369</v>
      </c>
      <c r="C581" s="3">
        <f t="shared" ref="C581:E581" si="235">SUM(C582:C583)</f>
        <v>16000</v>
      </c>
      <c r="D581" s="3">
        <f t="shared" si="235"/>
        <v>16000</v>
      </c>
      <c r="E581" s="3">
        <f t="shared" si="235"/>
        <v>16000</v>
      </c>
    </row>
    <row r="582" spans="1:5" s="19" customFormat="1" hidden="1" x14ac:dyDescent="0.35">
      <c r="A582" s="89" t="s">
        <v>544</v>
      </c>
      <c r="B582" s="50" t="s">
        <v>832</v>
      </c>
      <c r="C582" s="21">
        <v>8000</v>
      </c>
      <c r="D582" s="21">
        <v>8000</v>
      </c>
      <c r="E582" s="21">
        <v>8000</v>
      </c>
    </row>
    <row r="583" spans="1:5" s="19" customFormat="1" hidden="1" x14ac:dyDescent="0.35">
      <c r="A583" s="18" t="s">
        <v>267</v>
      </c>
      <c r="B583" s="50" t="s">
        <v>370</v>
      </c>
      <c r="C583" s="21">
        <v>8000</v>
      </c>
      <c r="D583" s="21">
        <v>8000</v>
      </c>
      <c r="E583" s="21">
        <v>8000</v>
      </c>
    </row>
    <row r="584" spans="1:5" ht="72" x14ac:dyDescent="0.35">
      <c r="A584" s="2" t="s">
        <v>459</v>
      </c>
      <c r="B584" s="106" t="s">
        <v>371</v>
      </c>
      <c r="C584" s="3">
        <f t="shared" ref="C584:E584" si="236">SUM(C585:C586)</f>
        <v>97000</v>
      </c>
      <c r="D584" s="3">
        <f t="shared" si="236"/>
        <v>97000</v>
      </c>
      <c r="E584" s="3">
        <f t="shared" si="236"/>
        <v>97000</v>
      </c>
    </row>
    <row r="585" spans="1:5" s="19" customFormat="1" hidden="1" x14ac:dyDescent="0.35">
      <c r="A585" s="18" t="s">
        <v>544</v>
      </c>
      <c r="B585" s="50" t="s">
        <v>627</v>
      </c>
      <c r="C585" s="21">
        <v>45000</v>
      </c>
      <c r="D585" s="21">
        <v>45000</v>
      </c>
      <c r="E585" s="21">
        <v>45000</v>
      </c>
    </row>
    <row r="586" spans="1:5" s="19" customFormat="1" hidden="1" x14ac:dyDescent="0.35">
      <c r="A586" s="18" t="s">
        <v>267</v>
      </c>
      <c r="B586" s="50" t="s">
        <v>372</v>
      </c>
      <c r="C586" s="21">
        <v>52000</v>
      </c>
      <c r="D586" s="21">
        <v>52000</v>
      </c>
      <c r="E586" s="21">
        <v>52000</v>
      </c>
    </row>
    <row r="587" spans="1:5" ht="54" x14ac:dyDescent="0.35">
      <c r="A587" s="2" t="s">
        <v>458</v>
      </c>
      <c r="B587" s="106" t="s">
        <v>373</v>
      </c>
      <c r="C587" s="3">
        <f t="shared" ref="C587:E587" si="237">SUM(C588,C590)</f>
        <v>5000</v>
      </c>
      <c r="D587" s="3">
        <f t="shared" si="237"/>
        <v>0</v>
      </c>
      <c r="E587" s="3">
        <f t="shared" si="237"/>
        <v>0</v>
      </c>
    </row>
    <row r="588" spans="1:5" ht="90" x14ac:dyDescent="0.35">
      <c r="A588" s="2" t="s">
        <v>1605</v>
      </c>
      <c r="B588" s="106" t="s">
        <v>1606</v>
      </c>
      <c r="C588" s="3">
        <f t="shared" ref="C588:E588" si="238">C589</f>
        <v>5000</v>
      </c>
      <c r="D588" s="3">
        <f t="shared" si="238"/>
        <v>0</v>
      </c>
      <c r="E588" s="3">
        <f t="shared" si="238"/>
        <v>0</v>
      </c>
    </row>
    <row r="589" spans="1:5" s="19" customFormat="1" hidden="1" x14ac:dyDescent="0.35">
      <c r="A589" s="18" t="s">
        <v>177</v>
      </c>
      <c r="B589" s="77" t="s">
        <v>1607</v>
      </c>
      <c r="C589" s="21">
        <v>5000</v>
      </c>
      <c r="D589" s="21">
        <v>0</v>
      </c>
      <c r="E589" s="21">
        <v>0</v>
      </c>
    </row>
    <row r="590" spans="1:5" s="71" customFormat="1" ht="72" hidden="1" x14ac:dyDescent="0.35">
      <c r="A590" s="78" t="s">
        <v>1193</v>
      </c>
      <c r="B590" s="79" t="s">
        <v>1208</v>
      </c>
      <c r="C590" s="76">
        <f t="shared" ref="C590:E590" si="239">C591</f>
        <v>0</v>
      </c>
      <c r="D590" s="76">
        <f t="shared" si="239"/>
        <v>0</v>
      </c>
      <c r="E590" s="76">
        <f t="shared" si="239"/>
        <v>0</v>
      </c>
    </row>
    <row r="591" spans="1:5" s="19" customFormat="1" hidden="1" x14ac:dyDescent="0.35">
      <c r="A591" s="18" t="s">
        <v>339</v>
      </c>
      <c r="B591" s="50" t="s">
        <v>1194</v>
      </c>
      <c r="C591" s="21">
        <v>0</v>
      </c>
      <c r="D591" s="21">
        <v>0</v>
      </c>
      <c r="E591" s="21">
        <v>0</v>
      </c>
    </row>
    <row r="592" spans="1:5" ht="54" x14ac:dyDescent="0.35">
      <c r="A592" s="2" t="s">
        <v>457</v>
      </c>
      <c r="B592" s="106" t="s">
        <v>374</v>
      </c>
      <c r="C592" s="3">
        <f t="shared" ref="C592:E592" si="240">SUM(C593)</f>
        <v>7555000</v>
      </c>
      <c r="D592" s="3">
        <f t="shared" si="240"/>
        <v>7555000</v>
      </c>
      <c r="E592" s="3">
        <f t="shared" si="240"/>
        <v>7555000</v>
      </c>
    </row>
    <row r="593" spans="1:5" ht="72" x14ac:dyDescent="0.35">
      <c r="A593" s="2" t="s">
        <v>456</v>
      </c>
      <c r="B593" s="106" t="s">
        <v>375</v>
      </c>
      <c r="C593" s="3">
        <f t="shared" ref="C593:E593" si="241">SUM(C594,C595,C597,C599,C602,C604,C607,C609,C612,C615,C618)</f>
        <v>7555000</v>
      </c>
      <c r="D593" s="3">
        <f t="shared" si="241"/>
        <v>7555000</v>
      </c>
      <c r="E593" s="3">
        <f t="shared" si="241"/>
        <v>7555000</v>
      </c>
    </row>
    <row r="594" spans="1:5" ht="36" hidden="1" x14ac:dyDescent="0.35">
      <c r="A594" s="18" t="s">
        <v>600</v>
      </c>
      <c r="B594" s="50" t="s">
        <v>1206</v>
      </c>
      <c r="C594" s="21">
        <v>0</v>
      </c>
      <c r="D594" s="21">
        <v>0</v>
      </c>
      <c r="E594" s="21">
        <v>0</v>
      </c>
    </row>
    <row r="595" spans="1:5" ht="122.25" hidden="1" customHeight="1" x14ac:dyDescent="0.35">
      <c r="A595" s="2" t="s">
        <v>556</v>
      </c>
      <c r="B595" s="106" t="s">
        <v>557</v>
      </c>
      <c r="C595" s="3">
        <f t="shared" ref="C595:E595" si="242">SUM(C596:C596)</f>
        <v>0</v>
      </c>
      <c r="D595" s="3">
        <f t="shared" si="242"/>
        <v>0</v>
      </c>
      <c r="E595" s="3">
        <f t="shared" si="242"/>
        <v>0</v>
      </c>
    </row>
    <row r="596" spans="1:5" s="19" customFormat="1" hidden="1" x14ac:dyDescent="0.35">
      <c r="A596" s="18" t="s">
        <v>544</v>
      </c>
      <c r="B596" s="50" t="s">
        <v>558</v>
      </c>
      <c r="C596" s="21">
        <v>0</v>
      </c>
      <c r="D596" s="21">
        <v>0</v>
      </c>
      <c r="E596" s="21">
        <v>0</v>
      </c>
    </row>
    <row r="597" spans="1:5" ht="111" hidden="1" customHeight="1" x14ac:dyDescent="0.35">
      <c r="A597" s="2" t="s">
        <v>455</v>
      </c>
      <c r="B597" s="106" t="s">
        <v>376</v>
      </c>
      <c r="C597" s="3">
        <f t="shared" ref="C597:E597" si="243">SUM(C598)</f>
        <v>0</v>
      </c>
      <c r="D597" s="3">
        <f t="shared" si="243"/>
        <v>0</v>
      </c>
      <c r="E597" s="3">
        <f t="shared" si="243"/>
        <v>0</v>
      </c>
    </row>
    <row r="598" spans="1:5" s="19" customFormat="1" ht="35.25" hidden="1" customHeight="1" x14ac:dyDescent="0.35">
      <c r="A598" s="18" t="s">
        <v>267</v>
      </c>
      <c r="B598" s="50" t="s">
        <v>377</v>
      </c>
      <c r="C598" s="21">
        <v>0</v>
      </c>
      <c r="D598" s="21">
        <v>0</v>
      </c>
      <c r="E598" s="21">
        <v>0</v>
      </c>
    </row>
    <row r="599" spans="1:5" ht="90" x14ac:dyDescent="0.35">
      <c r="A599" s="2" t="s">
        <v>454</v>
      </c>
      <c r="B599" s="106" t="s">
        <v>378</v>
      </c>
      <c r="C599" s="3">
        <f t="shared" ref="C599:E599" si="244">SUM(C600:C601)</f>
        <v>62000</v>
      </c>
      <c r="D599" s="3">
        <f t="shared" si="244"/>
        <v>62000</v>
      </c>
      <c r="E599" s="3">
        <f t="shared" si="244"/>
        <v>62000</v>
      </c>
    </row>
    <row r="600" spans="1:5" s="19" customFormat="1" hidden="1" x14ac:dyDescent="0.35">
      <c r="A600" s="18" t="s">
        <v>544</v>
      </c>
      <c r="B600" s="50" t="s">
        <v>552</v>
      </c>
      <c r="C600" s="21">
        <v>0</v>
      </c>
      <c r="D600" s="21">
        <v>0</v>
      </c>
      <c r="E600" s="21">
        <v>0</v>
      </c>
    </row>
    <row r="601" spans="1:5" s="19" customFormat="1" hidden="1" x14ac:dyDescent="0.35">
      <c r="A601" s="18" t="s">
        <v>267</v>
      </c>
      <c r="B601" s="50" t="s">
        <v>379</v>
      </c>
      <c r="C601" s="21">
        <v>62000</v>
      </c>
      <c r="D601" s="21">
        <v>62000</v>
      </c>
      <c r="E601" s="21">
        <v>62000</v>
      </c>
    </row>
    <row r="602" spans="1:5" ht="90" x14ac:dyDescent="0.35">
      <c r="A602" s="2" t="s">
        <v>453</v>
      </c>
      <c r="B602" s="106" t="s">
        <v>380</v>
      </c>
      <c r="C602" s="3">
        <f t="shared" ref="C602:E602" si="245">SUM(C603)</f>
        <v>109000</v>
      </c>
      <c r="D602" s="3">
        <f t="shared" si="245"/>
        <v>109000</v>
      </c>
      <c r="E602" s="3">
        <f t="shared" si="245"/>
        <v>109000</v>
      </c>
    </row>
    <row r="603" spans="1:5" s="19" customFormat="1" hidden="1" x14ac:dyDescent="0.35">
      <c r="A603" s="18" t="s">
        <v>267</v>
      </c>
      <c r="B603" s="50" t="s">
        <v>381</v>
      </c>
      <c r="C603" s="21">
        <v>109000</v>
      </c>
      <c r="D603" s="21">
        <v>109000</v>
      </c>
      <c r="E603" s="21">
        <v>109000</v>
      </c>
    </row>
    <row r="604" spans="1:5" ht="198" x14ac:dyDescent="0.35">
      <c r="A604" s="2" t="s">
        <v>451</v>
      </c>
      <c r="B604" s="106" t="s">
        <v>382</v>
      </c>
      <c r="C604" s="3">
        <f t="shared" ref="C604:E604" si="246">SUM(C606,C605)</f>
        <v>44000</v>
      </c>
      <c r="D604" s="3">
        <f t="shared" si="246"/>
        <v>44000</v>
      </c>
      <c r="E604" s="3">
        <f t="shared" si="246"/>
        <v>44000</v>
      </c>
    </row>
    <row r="605" spans="1:5" s="19" customFormat="1" hidden="1" x14ac:dyDescent="0.35">
      <c r="A605" s="18" t="s">
        <v>544</v>
      </c>
      <c r="B605" s="77" t="s">
        <v>1438</v>
      </c>
      <c r="C605" s="21">
        <v>2000</v>
      </c>
      <c r="D605" s="21">
        <v>2000</v>
      </c>
      <c r="E605" s="21">
        <v>2000</v>
      </c>
    </row>
    <row r="606" spans="1:5" s="19" customFormat="1" hidden="1" x14ac:dyDescent="0.35">
      <c r="A606" s="18" t="s">
        <v>267</v>
      </c>
      <c r="B606" s="50" t="s">
        <v>383</v>
      </c>
      <c r="C606" s="21">
        <v>42000</v>
      </c>
      <c r="D606" s="21">
        <v>42000</v>
      </c>
      <c r="E606" s="21">
        <v>42000</v>
      </c>
    </row>
    <row r="607" spans="1:5" ht="90" x14ac:dyDescent="0.35">
      <c r="A607" s="8" t="s">
        <v>1120</v>
      </c>
      <c r="B607" s="106" t="s">
        <v>1111</v>
      </c>
      <c r="C607" s="3">
        <f t="shared" ref="C607:E607" si="247">SUM(C608)</f>
        <v>114000</v>
      </c>
      <c r="D607" s="3">
        <f t="shared" si="247"/>
        <v>114000</v>
      </c>
      <c r="E607" s="3">
        <f t="shared" si="247"/>
        <v>114000</v>
      </c>
    </row>
    <row r="608" spans="1:5" s="19" customFormat="1" hidden="1" x14ac:dyDescent="0.35">
      <c r="A608" s="18" t="s">
        <v>267</v>
      </c>
      <c r="B608" s="50" t="s">
        <v>1112</v>
      </c>
      <c r="C608" s="21">
        <v>114000</v>
      </c>
      <c r="D608" s="21">
        <v>114000</v>
      </c>
      <c r="E608" s="21">
        <v>114000</v>
      </c>
    </row>
    <row r="609" spans="1:5" ht="108" x14ac:dyDescent="0.35">
      <c r="A609" s="8" t="s">
        <v>835</v>
      </c>
      <c r="B609" s="106" t="s">
        <v>833</v>
      </c>
      <c r="C609" s="3">
        <f t="shared" ref="C609:E609" si="248">SUM(C610,C611)</f>
        <v>1000</v>
      </c>
      <c r="D609" s="3">
        <f t="shared" si="248"/>
        <v>1000</v>
      </c>
      <c r="E609" s="3">
        <f t="shared" si="248"/>
        <v>1000</v>
      </c>
    </row>
    <row r="610" spans="1:5" s="19" customFormat="1" hidden="1" x14ac:dyDescent="0.35">
      <c r="A610" s="18" t="s">
        <v>544</v>
      </c>
      <c r="B610" s="50" t="s">
        <v>834</v>
      </c>
      <c r="C610" s="21">
        <v>0</v>
      </c>
      <c r="D610" s="21">
        <v>0</v>
      </c>
      <c r="E610" s="21">
        <v>0</v>
      </c>
    </row>
    <row r="611" spans="1:5" s="19" customFormat="1" hidden="1" x14ac:dyDescent="0.35">
      <c r="A611" s="18" t="s">
        <v>267</v>
      </c>
      <c r="B611" s="50" t="s">
        <v>1243</v>
      </c>
      <c r="C611" s="21">
        <v>1000</v>
      </c>
      <c r="D611" s="21">
        <v>1000</v>
      </c>
      <c r="E611" s="21">
        <v>1000</v>
      </c>
    </row>
    <row r="612" spans="1:5" ht="108" x14ac:dyDescent="0.35">
      <c r="A612" s="2" t="s">
        <v>790</v>
      </c>
      <c r="B612" s="106" t="s">
        <v>554</v>
      </c>
      <c r="C612" s="3">
        <f t="shared" ref="C612:E612" si="249">SUM(C614+C613)</f>
        <v>52000</v>
      </c>
      <c r="D612" s="3">
        <f t="shared" si="249"/>
        <v>52000</v>
      </c>
      <c r="E612" s="3">
        <f t="shared" si="249"/>
        <v>52000</v>
      </c>
    </row>
    <row r="613" spans="1:5" s="19" customFormat="1" hidden="1" x14ac:dyDescent="0.35">
      <c r="A613" s="18" t="s">
        <v>544</v>
      </c>
      <c r="B613" s="77" t="s">
        <v>1576</v>
      </c>
      <c r="C613" s="21">
        <v>1000</v>
      </c>
      <c r="D613" s="21">
        <v>1000</v>
      </c>
      <c r="E613" s="21">
        <v>1000</v>
      </c>
    </row>
    <row r="614" spans="1:5" s="19" customFormat="1" hidden="1" x14ac:dyDescent="0.35">
      <c r="A614" s="18" t="s">
        <v>267</v>
      </c>
      <c r="B614" s="50" t="s">
        <v>553</v>
      </c>
      <c r="C614" s="21">
        <v>51000</v>
      </c>
      <c r="D614" s="21">
        <v>51000</v>
      </c>
      <c r="E614" s="21">
        <v>51000</v>
      </c>
    </row>
    <row r="615" spans="1:5" ht="90" x14ac:dyDescent="0.35">
      <c r="A615" s="2" t="s">
        <v>450</v>
      </c>
      <c r="B615" s="106" t="s">
        <v>384</v>
      </c>
      <c r="C615" s="3">
        <f t="shared" ref="C615:E615" si="250">SUM(C616:C617)</f>
        <v>121000</v>
      </c>
      <c r="D615" s="3">
        <f t="shared" si="250"/>
        <v>121000</v>
      </c>
      <c r="E615" s="3">
        <f t="shared" si="250"/>
        <v>121000</v>
      </c>
    </row>
    <row r="616" spans="1:5" s="19" customFormat="1" hidden="1" x14ac:dyDescent="0.35">
      <c r="A616" s="18" t="s">
        <v>544</v>
      </c>
      <c r="B616" s="50" t="s">
        <v>555</v>
      </c>
      <c r="C616" s="21">
        <v>92000</v>
      </c>
      <c r="D616" s="21">
        <v>92000</v>
      </c>
      <c r="E616" s="21">
        <v>92000</v>
      </c>
    </row>
    <row r="617" spans="1:5" s="19" customFormat="1" hidden="1" x14ac:dyDescent="0.35">
      <c r="A617" s="18" t="s">
        <v>267</v>
      </c>
      <c r="B617" s="50" t="s">
        <v>385</v>
      </c>
      <c r="C617" s="21">
        <v>29000</v>
      </c>
      <c r="D617" s="21">
        <v>29000</v>
      </c>
      <c r="E617" s="21">
        <v>29000</v>
      </c>
    </row>
    <row r="618" spans="1:5" ht="72" x14ac:dyDescent="0.35">
      <c r="A618" s="2" t="s">
        <v>452</v>
      </c>
      <c r="B618" s="106" t="s">
        <v>386</v>
      </c>
      <c r="C618" s="3">
        <f t="shared" ref="C618:E618" si="251">SUM(C619:C622)</f>
        <v>7052000</v>
      </c>
      <c r="D618" s="3">
        <f t="shared" si="251"/>
        <v>7052000</v>
      </c>
      <c r="E618" s="3">
        <f t="shared" si="251"/>
        <v>7052000</v>
      </c>
    </row>
    <row r="619" spans="1:5" s="19" customFormat="1" hidden="1" x14ac:dyDescent="0.35">
      <c r="A619" s="18" t="s">
        <v>544</v>
      </c>
      <c r="B619" s="50" t="s">
        <v>611</v>
      </c>
      <c r="C619" s="21">
        <v>2000</v>
      </c>
      <c r="D619" s="21">
        <v>2000</v>
      </c>
      <c r="E619" s="21">
        <v>2000</v>
      </c>
    </row>
    <row r="620" spans="1:5" s="19" customFormat="1" hidden="1" x14ac:dyDescent="0.35">
      <c r="A620" s="18" t="s">
        <v>1552</v>
      </c>
      <c r="B620" s="50" t="s">
        <v>1551</v>
      </c>
      <c r="C620" s="21">
        <v>128000</v>
      </c>
      <c r="D620" s="21">
        <v>128000</v>
      </c>
      <c r="E620" s="21">
        <v>128000</v>
      </c>
    </row>
    <row r="621" spans="1:5" s="19" customFormat="1" hidden="1" x14ac:dyDescent="0.35">
      <c r="A621" s="18" t="s">
        <v>267</v>
      </c>
      <c r="B621" s="50" t="s">
        <v>387</v>
      </c>
      <c r="C621" s="21">
        <v>6922000</v>
      </c>
      <c r="D621" s="21">
        <v>6922000</v>
      </c>
      <c r="E621" s="21">
        <v>6922000</v>
      </c>
    </row>
    <row r="622" spans="1:5" s="19" customFormat="1" hidden="1" x14ac:dyDescent="0.35">
      <c r="A622" s="18" t="s">
        <v>1440</v>
      </c>
      <c r="B622" s="50" t="s">
        <v>1439</v>
      </c>
      <c r="C622" s="21">
        <v>0</v>
      </c>
      <c r="D622" s="21">
        <v>0</v>
      </c>
      <c r="E622" s="21">
        <v>0</v>
      </c>
    </row>
    <row r="623" spans="1:5" ht="90" x14ac:dyDescent="0.35">
      <c r="A623" s="2" t="s">
        <v>641</v>
      </c>
      <c r="B623" s="106" t="s">
        <v>642</v>
      </c>
      <c r="C623" s="3">
        <f t="shared" ref="C623:E623" si="252">SUM(C624)</f>
        <v>1842000</v>
      </c>
      <c r="D623" s="3">
        <f t="shared" si="252"/>
        <v>1842000</v>
      </c>
      <c r="E623" s="3">
        <f t="shared" si="252"/>
        <v>1842000</v>
      </c>
    </row>
    <row r="624" spans="1:5" ht="108" x14ac:dyDescent="0.35">
      <c r="A624" s="2" t="s">
        <v>643</v>
      </c>
      <c r="B624" s="106" t="s">
        <v>644</v>
      </c>
      <c r="C624" s="3">
        <f t="shared" ref="C624:E624" si="253">SUM(C625:C626)</f>
        <v>1842000</v>
      </c>
      <c r="D624" s="3">
        <f t="shared" si="253"/>
        <v>1842000</v>
      </c>
      <c r="E624" s="3">
        <f t="shared" si="253"/>
        <v>1842000</v>
      </c>
    </row>
    <row r="625" spans="1:5" s="19" customFormat="1" hidden="1" x14ac:dyDescent="0.35">
      <c r="A625" s="18" t="s">
        <v>267</v>
      </c>
      <c r="B625" s="50" t="s">
        <v>645</v>
      </c>
      <c r="C625" s="21">
        <v>1827000</v>
      </c>
      <c r="D625" s="21">
        <v>1827000</v>
      </c>
      <c r="E625" s="21">
        <v>1827000</v>
      </c>
    </row>
    <row r="626" spans="1:5" s="19" customFormat="1" ht="36" hidden="1" x14ac:dyDescent="0.35">
      <c r="A626" s="18" t="s">
        <v>602</v>
      </c>
      <c r="B626" s="50" t="s">
        <v>646</v>
      </c>
      <c r="C626" s="21">
        <v>15000</v>
      </c>
      <c r="D626" s="21">
        <v>15000</v>
      </c>
      <c r="E626" s="21">
        <v>15000</v>
      </c>
    </row>
    <row r="627" spans="1:5" ht="36" x14ac:dyDescent="0.35">
      <c r="A627" s="2" t="s">
        <v>559</v>
      </c>
      <c r="B627" s="106" t="s">
        <v>560</v>
      </c>
      <c r="C627" s="3">
        <f t="shared" ref="C627:E627" si="254">SUM(C628,C631)</f>
        <v>1923000</v>
      </c>
      <c r="D627" s="3">
        <f t="shared" si="254"/>
        <v>1923000</v>
      </c>
      <c r="E627" s="3">
        <f t="shared" si="254"/>
        <v>1923000</v>
      </c>
    </row>
    <row r="628" spans="1:5" ht="54" x14ac:dyDescent="0.35">
      <c r="A628" s="2" t="s">
        <v>762</v>
      </c>
      <c r="B628" s="106" t="s">
        <v>789</v>
      </c>
      <c r="C628" s="3">
        <f t="shared" ref="C628:E628" si="255">SUM(C629,C630)</f>
        <v>1356000</v>
      </c>
      <c r="D628" s="3">
        <f t="shared" si="255"/>
        <v>1356000</v>
      </c>
      <c r="E628" s="3">
        <f t="shared" si="255"/>
        <v>1356000</v>
      </c>
    </row>
    <row r="629" spans="1:5" s="19" customFormat="1" hidden="1" x14ac:dyDescent="0.35">
      <c r="A629" s="18" t="s">
        <v>544</v>
      </c>
      <c r="B629" s="50" t="s">
        <v>763</v>
      </c>
      <c r="C629" s="21">
        <v>1353000</v>
      </c>
      <c r="D629" s="21">
        <v>1353000</v>
      </c>
      <c r="E629" s="21">
        <v>1353000</v>
      </c>
    </row>
    <row r="630" spans="1:5" s="19" customFormat="1" hidden="1" x14ac:dyDescent="0.35">
      <c r="A630" s="18" t="s">
        <v>267</v>
      </c>
      <c r="B630" s="50" t="s">
        <v>1343</v>
      </c>
      <c r="C630" s="21">
        <v>3000</v>
      </c>
      <c r="D630" s="21">
        <v>3000</v>
      </c>
      <c r="E630" s="21">
        <v>3000</v>
      </c>
    </row>
    <row r="631" spans="1:5" s="24" customFormat="1" ht="36" x14ac:dyDescent="0.35">
      <c r="A631" s="62" t="s">
        <v>561</v>
      </c>
      <c r="B631" s="106" t="s">
        <v>562</v>
      </c>
      <c r="C631" s="25">
        <f t="shared" ref="C631:E631" si="256">SUM(C632)</f>
        <v>567000</v>
      </c>
      <c r="D631" s="25">
        <f t="shared" si="256"/>
        <v>567000</v>
      </c>
      <c r="E631" s="25">
        <f t="shared" si="256"/>
        <v>567000</v>
      </c>
    </row>
    <row r="632" spans="1:5" s="19" customFormat="1" hidden="1" x14ac:dyDescent="0.35">
      <c r="A632" s="18" t="s">
        <v>544</v>
      </c>
      <c r="B632" s="50" t="s">
        <v>563</v>
      </c>
      <c r="C632" s="21">
        <v>567000</v>
      </c>
      <c r="D632" s="21">
        <v>567000</v>
      </c>
      <c r="E632" s="21">
        <v>567000</v>
      </c>
    </row>
    <row r="633" spans="1:5" s="16" customFormat="1" ht="90" x14ac:dyDescent="0.35">
      <c r="A633" s="2" t="s">
        <v>388</v>
      </c>
      <c r="B633" s="106" t="s">
        <v>1118</v>
      </c>
      <c r="C633" s="3">
        <f t="shared" ref="C633:E633" si="257">SUM(C634,C653)</f>
        <v>15047338</v>
      </c>
      <c r="D633" s="3">
        <f t="shared" si="257"/>
        <v>17443705</v>
      </c>
      <c r="E633" s="3">
        <f t="shared" si="257"/>
        <v>20613044</v>
      </c>
    </row>
    <row r="634" spans="1:5" s="16" customFormat="1" ht="54" x14ac:dyDescent="0.35">
      <c r="A634" s="2" t="s">
        <v>389</v>
      </c>
      <c r="B634" s="106" t="s">
        <v>390</v>
      </c>
      <c r="C634" s="3">
        <f t="shared" ref="C634:E634" si="258">SUM(C635)</f>
        <v>1155692</v>
      </c>
      <c r="D634" s="3">
        <f t="shared" si="258"/>
        <v>1350447</v>
      </c>
      <c r="E634" s="3">
        <f t="shared" si="258"/>
        <v>1124167</v>
      </c>
    </row>
    <row r="635" spans="1:5" s="16" customFormat="1" ht="54" x14ac:dyDescent="0.35">
      <c r="A635" s="2" t="s">
        <v>391</v>
      </c>
      <c r="B635" s="106" t="s">
        <v>392</v>
      </c>
      <c r="C635" s="3">
        <f>SUM(C636:C644,C645)</f>
        <v>1155692</v>
      </c>
      <c r="D635" s="3">
        <f t="shared" ref="D635:E635" si="259">SUM(D636:D644,D645)</f>
        <v>1350447</v>
      </c>
      <c r="E635" s="3">
        <f t="shared" si="259"/>
        <v>1124167</v>
      </c>
    </row>
    <row r="636" spans="1:5" s="19" customFormat="1" hidden="1" x14ac:dyDescent="0.35">
      <c r="A636" s="18" t="s">
        <v>176</v>
      </c>
      <c r="B636" s="50" t="s">
        <v>393</v>
      </c>
      <c r="C636" s="120">
        <v>0</v>
      </c>
      <c r="D636" s="120">
        <v>0</v>
      </c>
      <c r="E636" s="120">
        <v>0</v>
      </c>
    </row>
    <row r="637" spans="1:5" s="19" customFormat="1" hidden="1" x14ac:dyDescent="0.35">
      <c r="A637" s="18" t="s">
        <v>1361</v>
      </c>
      <c r="B637" s="50" t="s">
        <v>394</v>
      </c>
      <c r="C637" s="21">
        <v>0</v>
      </c>
      <c r="D637" s="21">
        <v>0</v>
      </c>
      <c r="E637" s="21">
        <v>0</v>
      </c>
    </row>
    <row r="638" spans="1:5" s="19" customFormat="1" hidden="1" x14ac:dyDescent="0.35">
      <c r="A638" s="18" t="s">
        <v>223</v>
      </c>
      <c r="B638" s="50" t="s">
        <v>668</v>
      </c>
      <c r="C638" s="21">
        <v>0</v>
      </c>
      <c r="D638" s="21">
        <v>0</v>
      </c>
      <c r="E638" s="21">
        <v>0</v>
      </c>
    </row>
    <row r="639" spans="1:5" s="19" customFormat="1" hidden="1" x14ac:dyDescent="0.35">
      <c r="A639" s="18" t="s">
        <v>224</v>
      </c>
      <c r="B639" s="50" t="s">
        <v>395</v>
      </c>
      <c r="C639" s="21">
        <v>0</v>
      </c>
      <c r="D639" s="21">
        <v>0</v>
      </c>
      <c r="E639" s="21">
        <v>0</v>
      </c>
    </row>
    <row r="640" spans="1:5" s="19" customFormat="1" hidden="1" x14ac:dyDescent="0.35">
      <c r="A640" s="18" t="s">
        <v>225</v>
      </c>
      <c r="B640" s="50" t="s">
        <v>396</v>
      </c>
      <c r="C640" s="21">
        <v>0</v>
      </c>
      <c r="D640" s="21">
        <v>0</v>
      </c>
      <c r="E640" s="21">
        <v>0</v>
      </c>
    </row>
    <row r="641" spans="1:5" s="19" customFormat="1" hidden="1" x14ac:dyDescent="0.35">
      <c r="A641" s="18" t="s">
        <v>1171</v>
      </c>
      <c r="B641" s="50" t="s">
        <v>1172</v>
      </c>
      <c r="C641" s="21">
        <v>0</v>
      </c>
      <c r="D641" s="21">
        <v>0</v>
      </c>
      <c r="E641" s="21">
        <v>0</v>
      </c>
    </row>
    <row r="642" spans="1:5" s="19" customFormat="1" hidden="1" x14ac:dyDescent="0.35">
      <c r="A642" s="18" t="s">
        <v>149</v>
      </c>
      <c r="B642" s="50" t="s">
        <v>817</v>
      </c>
      <c r="C642" s="21">
        <v>0</v>
      </c>
      <c r="D642" s="21">
        <v>0</v>
      </c>
      <c r="E642" s="21">
        <v>0</v>
      </c>
    </row>
    <row r="643" spans="1:5" s="19" customFormat="1" ht="36" hidden="1" x14ac:dyDescent="0.35">
      <c r="A643" s="18" t="s">
        <v>138</v>
      </c>
      <c r="B643" s="50" t="s">
        <v>765</v>
      </c>
      <c r="C643" s="120">
        <v>0</v>
      </c>
      <c r="D643" s="120">
        <v>0</v>
      </c>
      <c r="E643" s="120">
        <v>0</v>
      </c>
    </row>
    <row r="644" spans="1:5" s="19" customFormat="1" ht="48" hidden="1" customHeight="1" x14ac:dyDescent="0.35">
      <c r="A644" s="18" t="s">
        <v>177</v>
      </c>
      <c r="B644" s="50" t="s">
        <v>818</v>
      </c>
      <c r="C644" s="21">
        <v>0</v>
      </c>
      <c r="D644" s="21">
        <v>0</v>
      </c>
      <c r="E644" s="21">
        <v>0</v>
      </c>
    </row>
    <row r="645" spans="1:5" s="14" customFormat="1" ht="72" x14ac:dyDescent="0.35">
      <c r="A645" s="78" t="s">
        <v>1614</v>
      </c>
      <c r="B645" s="79" t="s">
        <v>1615</v>
      </c>
      <c r="C645" s="76">
        <f>SUM(C646:C652)</f>
        <v>1155692</v>
      </c>
      <c r="D645" s="76">
        <f>SUM(D646:D652)</f>
        <v>1350447</v>
      </c>
      <c r="E645" s="76">
        <f>SUM(E646:E652)</f>
        <v>1124167</v>
      </c>
    </row>
    <row r="646" spans="1:5" s="19" customFormat="1" ht="24" hidden="1" customHeight="1" x14ac:dyDescent="0.35">
      <c r="A646" s="18" t="s">
        <v>176</v>
      </c>
      <c r="B646" s="104" t="s">
        <v>1616</v>
      </c>
      <c r="C646" s="21">
        <v>66585</v>
      </c>
      <c r="D646" s="21">
        <v>82604</v>
      </c>
      <c r="E646" s="21">
        <v>100685</v>
      </c>
    </row>
    <row r="647" spans="1:5" s="19" customFormat="1" ht="43.5" hidden="1" customHeight="1" x14ac:dyDescent="0.35">
      <c r="A647" s="18" t="s">
        <v>1361</v>
      </c>
      <c r="B647" s="77" t="s">
        <v>1617</v>
      </c>
      <c r="C647" s="21">
        <v>1465</v>
      </c>
      <c r="D647" s="21">
        <v>1730</v>
      </c>
      <c r="E647" s="21">
        <v>1431</v>
      </c>
    </row>
    <row r="648" spans="1:5" s="19" customFormat="1" ht="27" hidden="1" customHeight="1" x14ac:dyDescent="0.35">
      <c r="A648" s="18" t="s">
        <v>224</v>
      </c>
      <c r="B648" s="77" t="s">
        <v>1618</v>
      </c>
      <c r="C648" s="21">
        <v>187323</v>
      </c>
      <c r="D648" s="21">
        <v>149880</v>
      </c>
      <c r="E648" s="21">
        <v>188408</v>
      </c>
    </row>
    <row r="649" spans="1:5" s="19" customFormat="1" ht="27.75" hidden="1" customHeight="1" x14ac:dyDescent="0.35">
      <c r="A649" s="18" t="s">
        <v>225</v>
      </c>
      <c r="B649" s="77" t="s">
        <v>1619</v>
      </c>
      <c r="C649" s="21">
        <v>57930</v>
      </c>
      <c r="D649" s="21">
        <v>47988</v>
      </c>
      <c r="E649" s="21">
        <v>37821</v>
      </c>
    </row>
    <row r="650" spans="1:5" s="19" customFormat="1" ht="30" hidden="1" customHeight="1" x14ac:dyDescent="0.35">
      <c r="A650" s="18" t="s">
        <v>149</v>
      </c>
      <c r="B650" s="77" t="s">
        <v>1620</v>
      </c>
      <c r="C650" s="21">
        <v>922</v>
      </c>
      <c r="D650" s="21">
        <v>546</v>
      </c>
      <c r="E650" s="21">
        <v>728</v>
      </c>
    </row>
    <row r="651" spans="1:5" s="19" customFormat="1" ht="42" hidden="1" customHeight="1" x14ac:dyDescent="0.35">
      <c r="A651" s="18" t="s">
        <v>138</v>
      </c>
      <c r="B651" s="77" t="s">
        <v>1621</v>
      </c>
      <c r="C651" s="21">
        <v>53910</v>
      </c>
      <c r="D651" s="21">
        <v>36305</v>
      </c>
      <c r="E651" s="21">
        <v>38079</v>
      </c>
    </row>
    <row r="652" spans="1:5" s="19" customFormat="1" ht="36.75" hidden="1" customHeight="1" x14ac:dyDescent="0.35">
      <c r="A652" s="18" t="s">
        <v>177</v>
      </c>
      <c r="B652" s="77" t="s">
        <v>1622</v>
      </c>
      <c r="C652" s="21">
        <v>787557</v>
      </c>
      <c r="D652" s="21">
        <v>1031394</v>
      </c>
      <c r="E652" s="21">
        <v>757015</v>
      </c>
    </row>
    <row r="653" spans="1:5" s="16" customFormat="1" ht="72" x14ac:dyDescent="0.35">
      <c r="A653" s="2" t="s">
        <v>397</v>
      </c>
      <c r="B653" s="106" t="s">
        <v>398</v>
      </c>
      <c r="C653" s="3">
        <f t="shared" ref="C653:E653" si="260">SUM(C654)</f>
        <v>13891646</v>
      </c>
      <c r="D653" s="3">
        <f t="shared" si="260"/>
        <v>16093258</v>
      </c>
      <c r="E653" s="3">
        <f t="shared" si="260"/>
        <v>19488877</v>
      </c>
    </row>
    <row r="654" spans="1:5" s="16" customFormat="1" ht="54" x14ac:dyDescent="0.35">
      <c r="A654" s="2" t="s">
        <v>1704</v>
      </c>
      <c r="B654" s="106" t="s">
        <v>399</v>
      </c>
      <c r="C654" s="3">
        <f t="shared" ref="C654:E654" si="261">SUM(C655:C662,C663,C665,C667,C674,C676,C686)</f>
        <v>13891646</v>
      </c>
      <c r="D654" s="3">
        <f t="shared" si="261"/>
        <v>16093258</v>
      </c>
      <c r="E654" s="3">
        <f t="shared" si="261"/>
        <v>19488877</v>
      </c>
    </row>
    <row r="655" spans="1:5" s="19" customFormat="1" ht="18.75" hidden="1" customHeight="1" x14ac:dyDescent="0.35">
      <c r="A655" s="18" t="s">
        <v>176</v>
      </c>
      <c r="B655" s="50" t="s">
        <v>400</v>
      </c>
      <c r="C655" s="21"/>
      <c r="D655" s="21"/>
      <c r="E655" s="21"/>
    </row>
    <row r="656" spans="1:5" s="19" customFormat="1" ht="18.75" hidden="1" customHeight="1" x14ac:dyDescent="0.35">
      <c r="A656" s="18" t="s">
        <v>130</v>
      </c>
      <c r="B656" s="50" t="s">
        <v>401</v>
      </c>
      <c r="C656" s="21"/>
      <c r="D656" s="21"/>
      <c r="E656" s="21"/>
    </row>
    <row r="657" spans="1:5" s="19" customFormat="1" ht="18.75" hidden="1" customHeight="1" x14ac:dyDescent="0.35">
      <c r="A657" s="18" t="s">
        <v>223</v>
      </c>
      <c r="B657" s="50" t="s">
        <v>564</v>
      </c>
      <c r="C657" s="21"/>
      <c r="D657" s="21"/>
      <c r="E657" s="21"/>
    </row>
    <row r="658" spans="1:5" s="19" customFormat="1" ht="18.75" hidden="1" customHeight="1" x14ac:dyDescent="0.35">
      <c r="A658" s="18" t="s">
        <v>224</v>
      </c>
      <c r="B658" s="50" t="s">
        <v>402</v>
      </c>
      <c r="C658" s="21"/>
      <c r="D658" s="21"/>
      <c r="E658" s="21"/>
    </row>
    <row r="659" spans="1:5" s="19" customFormat="1" ht="18.75" hidden="1" customHeight="1" x14ac:dyDescent="0.35">
      <c r="A659" s="18" t="s">
        <v>225</v>
      </c>
      <c r="B659" s="50" t="s">
        <v>814</v>
      </c>
      <c r="C659" s="21"/>
      <c r="D659" s="21"/>
      <c r="E659" s="21"/>
    </row>
    <row r="660" spans="1:5" s="19" customFormat="1" ht="37.5" hidden="1" customHeight="1" x14ac:dyDescent="0.35">
      <c r="A660" s="18" t="s">
        <v>138</v>
      </c>
      <c r="B660" s="50" t="s">
        <v>565</v>
      </c>
      <c r="C660" s="21"/>
      <c r="D660" s="21"/>
      <c r="E660" s="21"/>
    </row>
    <row r="661" spans="1:5" s="19" customFormat="1" ht="37.5" hidden="1" customHeight="1" x14ac:dyDescent="0.35">
      <c r="A661" s="18" t="s">
        <v>119</v>
      </c>
      <c r="B661" s="50" t="s">
        <v>566</v>
      </c>
      <c r="C661" s="21"/>
      <c r="D661" s="21"/>
      <c r="E661" s="21"/>
    </row>
    <row r="662" spans="1:5" s="19" customFormat="1" ht="38.25" hidden="1" customHeight="1" x14ac:dyDescent="0.35">
      <c r="A662" s="18" t="s">
        <v>177</v>
      </c>
      <c r="B662" s="50" t="s">
        <v>403</v>
      </c>
      <c r="C662" s="21"/>
      <c r="D662" s="21"/>
      <c r="E662" s="21"/>
    </row>
    <row r="663" spans="1:5" ht="90" hidden="1" x14ac:dyDescent="0.35">
      <c r="A663" s="2" t="s">
        <v>731</v>
      </c>
      <c r="B663" s="106" t="s">
        <v>730</v>
      </c>
      <c r="C663" s="3">
        <f t="shared" ref="C663:E663" si="262">SUM(C664:C664)</f>
        <v>0</v>
      </c>
      <c r="D663" s="3">
        <f t="shared" si="262"/>
        <v>0</v>
      </c>
      <c r="E663" s="3">
        <f t="shared" si="262"/>
        <v>0</v>
      </c>
    </row>
    <row r="664" spans="1:5" s="19" customFormat="1" ht="36" hidden="1" x14ac:dyDescent="0.35">
      <c r="A664" s="18" t="s">
        <v>1146</v>
      </c>
      <c r="B664" s="50" t="s">
        <v>1150</v>
      </c>
      <c r="C664" s="21">
        <v>0</v>
      </c>
      <c r="D664" s="21">
        <v>0</v>
      </c>
      <c r="E664" s="21">
        <v>0</v>
      </c>
    </row>
    <row r="665" spans="1:5" ht="90" x14ac:dyDescent="0.35">
      <c r="A665" s="2" t="s">
        <v>1705</v>
      </c>
      <c r="B665" s="106" t="s">
        <v>732</v>
      </c>
      <c r="C665" s="3">
        <f t="shared" ref="C665:E665" si="263">SUM(C666:C666)</f>
        <v>135358</v>
      </c>
      <c r="D665" s="3">
        <f t="shared" si="263"/>
        <v>77429</v>
      </c>
      <c r="E665" s="3">
        <f t="shared" si="263"/>
        <v>183599</v>
      </c>
    </row>
    <row r="666" spans="1:5" s="19" customFormat="1" ht="44.25" hidden="1" customHeight="1" x14ac:dyDescent="0.35">
      <c r="A666" s="18" t="s">
        <v>1146</v>
      </c>
      <c r="B666" s="50" t="s">
        <v>1152</v>
      </c>
      <c r="C666" s="21">
        <v>135358</v>
      </c>
      <c r="D666" s="21">
        <v>77429</v>
      </c>
      <c r="E666" s="21">
        <v>183599</v>
      </c>
    </row>
    <row r="667" spans="1:5" s="19" customFormat="1" ht="72" x14ac:dyDescent="0.35">
      <c r="A667" s="2" t="s">
        <v>1706</v>
      </c>
      <c r="B667" s="81" t="s">
        <v>733</v>
      </c>
      <c r="C667" s="3">
        <f t="shared" ref="C667:E667" si="264">SUM(C668:C673)</f>
        <v>13581187</v>
      </c>
      <c r="D667" s="3">
        <f t="shared" si="264"/>
        <v>15873238</v>
      </c>
      <c r="E667" s="3">
        <f t="shared" si="264"/>
        <v>19146601</v>
      </c>
    </row>
    <row r="668" spans="1:5" s="19" customFormat="1" ht="18.75" hidden="1" customHeight="1" x14ac:dyDescent="0.35">
      <c r="A668" s="18" t="s">
        <v>176</v>
      </c>
      <c r="B668" s="58" t="s">
        <v>743</v>
      </c>
      <c r="C668" s="21">
        <v>0</v>
      </c>
      <c r="D668" s="21">
        <v>0</v>
      </c>
      <c r="E668" s="21">
        <v>0</v>
      </c>
    </row>
    <row r="669" spans="1:5" s="19" customFormat="1" hidden="1" x14ac:dyDescent="0.35">
      <c r="A669" s="18" t="s">
        <v>1361</v>
      </c>
      <c r="B669" s="58" t="s">
        <v>766</v>
      </c>
      <c r="C669" s="21">
        <v>8064863</v>
      </c>
      <c r="D669" s="21">
        <v>10334916</v>
      </c>
      <c r="E669" s="21">
        <v>12463570</v>
      </c>
    </row>
    <row r="670" spans="1:5" s="19" customFormat="1" hidden="1" x14ac:dyDescent="0.35">
      <c r="A670" s="18" t="s">
        <v>225</v>
      </c>
      <c r="B670" s="58" t="s">
        <v>868</v>
      </c>
      <c r="C670" s="21">
        <v>0</v>
      </c>
      <c r="D670" s="21">
        <v>0</v>
      </c>
      <c r="E670" s="21">
        <v>0</v>
      </c>
    </row>
    <row r="671" spans="1:5" s="19" customFormat="1" ht="36" hidden="1" x14ac:dyDescent="0.35">
      <c r="A671" s="18" t="s">
        <v>138</v>
      </c>
      <c r="B671" s="58" t="s">
        <v>767</v>
      </c>
      <c r="C671" s="21">
        <v>5516324</v>
      </c>
      <c r="D671" s="21">
        <v>5538322</v>
      </c>
      <c r="E671" s="21">
        <v>6683031</v>
      </c>
    </row>
    <row r="672" spans="1:5" s="19" customFormat="1" hidden="1" x14ac:dyDescent="0.35">
      <c r="A672" s="18" t="s">
        <v>119</v>
      </c>
      <c r="B672" s="58" t="s">
        <v>854</v>
      </c>
      <c r="C672" s="21"/>
      <c r="D672" s="21"/>
      <c r="E672" s="21"/>
    </row>
    <row r="673" spans="1:5" s="19" customFormat="1" ht="45.75" hidden="1" customHeight="1" x14ac:dyDescent="0.35">
      <c r="A673" s="18" t="s">
        <v>177</v>
      </c>
      <c r="B673" s="58" t="s">
        <v>819</v>
      </c>
      <c r="C673" s="21">
        <v>0</v>
      </c>
      <c r="D673" s="21">
        <v>0</v>
      </c>
      <c r="E673" s="21">
        <v>0</v>
      </c>
    </row>
    <row r="674" spans="1:5" ht="112.5" hidden="1" customHeight="1" x14ac:dyDescent="0.35">
      <c r="A674" s="2" t="s">
        <v>734</v>
      </c>
      <c r="B674" s="106" t="s">
        <v>735</v>
      </c>
      <c r="C674" s="3"/>
      <c r="D674" s="3"/>
      <c r="E674" s="3"/>
    </row>
    <row r="675" spans="1:5" s="19" customFormat="1" ht="18.75" hidden="1" customHeight="1" x14ac:dyDescent="0.35">
      <c r="A675" s="18"/>
      <c r="B675" s="50" t="s">
        <v>735</v>
      </c>
      <c r="C675" s="21"/>
      <c r="D675" s="21"/>
      <c r="E675" s="21"/>
    </row>
    <row r="676" spans="1:5" s="13" customFormat="1" ht="54" hidden="1" x14ac:dyDescent="0.35">
      <c r="A676" s="2" t="s">
        <v>737</v>
      </c>
      <c r="B676" s="106" t="s">
        <v>736</v>
      </c>
      <c r="C676" s="3">
        <f t="shared" ref="C676:E676" si="265">SUM(C677:C685)</f>
        <v>0</v>
      </c>
      <c r="D676" s="3">
        <f t="shared" si="265"/>
        <v>0</v>
      </c>
      <c r="E676" s="3">
        <f t="shared" si="265"/>
        <v>0</v>
      </c>
    </row>
    <row r="677" spans="1:5" s="19" customFormat="1" hidden="1" x14ac:dyDescent="0.35">
      <c r="A677" s="18" t="s">
        <v>176</v>
      </c>
      <c r="B677" s="50" t="s">
        <v>760</v>
      </c>
      <c r="C677" s="21">
        <v>0</v>
      </c>
      <c r="D677" s="21">
        <v>0</v>
      </c>
      <c r="E677" s="21">
        <v>0</v>
      </c>
    </row>
    <row r="678" spans="1:5" s="19" customFormat="1" hidden="1" x14ac:dyDescent="0.35">
      <c r="A678" s="18" t="s">
        <v>1361</v>
      </c>
      <c r="B678" s="50" t="s">
        <v>740</v>
      </c>
      <c r="C678" s="21">
        <v>0</v>
      </c>
      <c r="D678" s="21">
        <v>0</v>
      </c>
      <c r="E678" s="21">
        <v>0</v>
      </c>
    </row>
    <row r="679" spans="1:5" s="19" customFormat="1" hidden="1" x14ac:dyDescent="0.35">
      <c r="A679" s="18" t="s">
        <v>738</v>
      </c>
      <c r="B679" s="50" t="s">
        <v>739</v>
      </c>
      <c r="C679" s="21">
        <v>0</v>
      </c>
      <c r="D679" s="21">
        <v>0</v>
      </c>
      <c r="E679" s="21">
        <v>0</v>
      </c>
    </row>
    <row r="680" spans="1:5" s="19" customFormat="1" hidden="1" x14ac:dyDescent="0.35">
      <c r="A680" s="18" t="s">
        <v>225</v>
      </c>
      <c r="B680" s="50" t="s">
        <v>1119</v>
      </c>
      <c r="C680" s="21">
        <v>0</v>
      </c>
      <c r="D680" s="21">
        <v>0</v>
      </c>
      <c r="E680" s="21">
        <v>0</v>
      </c>
    </row>
    <row r="681" spans="1:5" s="19" customFormat="1" hidden="1" x14ac:dyDescent="0.35">
      <c r="A681" s="18" t="s">
        <v>227</v>
      </c>
      <c r="B681" s="50" t="s">
        <v>853</v>
      </c>
      <c r="C681" s="21">
        <v>0</v>
      </c>
      <c r="D681" s="21">
        <v>0</v>
      </c>
      <c r="E681" s="21">
        <v>0</v>
      </c>
    </row>
    <row r="682" spans="1:5" s="19" customFormat="1" hidden="1" x14ac:dyDescent="0.35">
      <c r="A682" s="18" t="s">
        <v>149</v>
      </c>
      <c r="B682" s="50" t="s">
        <v>741</v>
      </c>
      <c r="C682" s="21">
        <v>0</v>
      </c>
      <c r="D682" s="21">
        <v>0</v>
      </c>
      <c r="E682" s="21">
        <v>0</v>
      </c>
    </row>
    <row r="683" spans="1:5" s="19" customFormat="1" ht="37.5" hidden="1" customHeight="1" x14ac:dyDescent="0.35">
      <c r="A683" s="18" t="s">
        <v>138</v>
      </c>
      <c r="B683" s="50" t="s">
        <v>746</v>
      </c>
      <c r="C683" s="21"/>
      <c r="D683" s="21"/>
      <c r="E683" s="21"/>
    </row>
    <row r="684" spans="1:5" s="19" customFormat="1" ht="36" hidden="1" x14ac:dyDescent="0.35">
      <c r="A684" s="18" t="s">
        <v>138</v>
      </c>
      <c r="B684" s="50" t="s">
        <v>746</v>
      </c>
      <c r="C684" s="21">
        <v>0</v>
      </c>
      <c r="D684" s="21">
        <v>0</v>
      </c>
      <c r="E684" s="21">
        <v>0</v>
      </c>
    </row>
    <row r="685" spans="1:5" s="19" customFormat="1" hidden="1" x14ac:dyDescent="0.35">
      <c r="A685" s="18" t="s">
        <v>177</v>
      </c>
      <c r="B685" s="50" t="s">
        <v>742</v>
      </c>
      <c r="C685" s="21">
        <v>0</v>
      </c>
      <c r="D685" s="21">
        <v>0</v>
      </c>
      <c r="E685" s="21">
        <v>0</v>
      </c>
    </row>
    <row r="686" spans="1:5" s="14" customFormat="1" ht="54" x14ac:dyDescent="0.35">
      <c r="A686" s="78" t="s">
        <v>1623</v>
      </c>
      <c r="B686" s="79" t="s">
        <v>1624</v>
      </c>
      <c r="C686" s="76">
        <f t="shared" ref="C686" si="266">SUM(C687:C690)</f>
        <v>175101</v>
      </c>
      <c r="D686" s="76">
        <f t="shared" ref="D686" si="267">SUM(D687:D690)</f>
        <v>142591</v>
      </c>
      <c r="E686" s="76">
        <f t="shared" ref="E686" si="268">SUM(E687:E690)</f>
        <v>158677</v>
      </c>
    </row>
    <row r="687" spans="1:5" s="19" customFormat="1" hidden="1" x14ac:dyDescent="0.35">
      <c r="A687" s="18" t="s">
        <v>738</v>
      </c>
      <c r="B687" s="50" t="s">
        <v>1625</v>
      </c>
      <c r="C687" s="21">
        <v>1142</v>
      </c>
      <c r="D687" s="21">
        <v>1156</v>
      </c>
      <c r="E687" s="21">
        <v>1542</v>
      </c>
    </row>
    <row r="688" spans="1:5" s="19" customFormat="1" hidden="1" x14ac:dyDescent="0.35">
      <c r="A688" s="18" t="s">
        <v>225</v>
      </c>
      <c r="B688" s="50" t="s">
        <v>1626</v>
      </c>
      <c r="C688" s="21">
        <v>41068</v>
      </c>
      <c r="D688" s="21">
        <v>29128</v>
      </c>
      <c r="E688" s="21">
        <v>26313</v>
      </c>
    </row>
    <row r="689" spans="1:5" s="19" customFormat="1" hidden="1" x14ac:dyDescent="0.35">
      <c r="A689" s="18" t="s">
        <v>149</v>
      </c>
      <c r="B689" s="50" t="s">
        <v>1627</v>
      </c>
      <c r="C689" s="21">
        <v>4978</v>
      </c>
      <c r="D689" s="21">
        <v>3903</v>
      </c>
      <c r="E689" s="21">
        <v>4291</v>
      </c>
    </row>
    <row r="690" spans="1:5" s="19" customFormat="1" hidden="1" x14ac:dyDescent="0.35">
      <c r="A690" s="18" t="s">
        <v>177</v>
      </c>
      <c r="B690" s="50" t="s">
        <v>1628</v>
      </c>
      <c r="C690" s="21">
        <v>127913</v>
      </c>
      <c r="D690" s="21">
        <v>108404</v>
      </c>
      <c r="E690" s="21">
        <v>126531</v>
      </c>
    </row>
    <row r="691" spans="1:5" s="16" customFormat="1" x14ac:dyDescent="0.35">
      <c r="A691" s="2" t="s">
        <v>404</v>
      </c>
      <c r="B691" s="106" t="s">
        <v>405</v>
      </c>
      <c r="C691" s="3">
        <f t="shared" ref="C691:E691" si="269">SUM(C692,C713,C721,C729)</f>
        <v>2685007</v>
      </c>
      <c r="D691" s="3">
        <f t="shared" si="269"/>
        <v>2113757</v>
      </c>
      <c r="E691" s="3">
        <f t="shared" si="269"/>
        <v>2200604</v>
      </c>
    </row>
    <row r="692" spans="1:5" s="16" customFormat="1" ht="72" x14ac:dyDescent="0.35">
      <c r="A692" s="2" t="s">
        <v>406</v>
      </c>
      <c r="B692" s="106" t="s">
        <v>407</v>
      </c>
      <c r="C692" s="3">
        <f>SUM(C693,C702)</f>
        <v>542972</v>
      </c>
      <c r="D692" s="3">
        <f t="shared" ref="D692:E692" si="270">SUM(D693,D702)</f>
        <v>567336</v>
      </c>
      <c r="E692" s="3">
        <f t="shared" si="270"/>
        <v>655345</v>
      </c>
    </row>
    <row r="693" spans="1:5" s="16" customFormat="1" ht="36" x14ac:dyDescent="0.35">
      <c r="A693" s="2" t="s">
        <v>408</v>
      </c>
      <c r="B693" s="106" t="s">
        <v>409</v>
      </c>
      <c r="C693" s="3">
        <f>SUM(C694:C699,C700)</f>
        <v>175033</v>
      </c>
      <c r="D693" s="3">
        <f t="shared" ref="D693:E693" si="271">SUM(D694:D699,D700)</f>
        <v>191678</v>
      </c>
      <c r="E693" s="3">
        <f t="shared" si="271"/>
        <v>255570</v>
      </c>
    </row>
    <row r="694" spans="1:5" s="19" customFormat="1" hidden="1" x14ac:dyDescent="0.35">
      <c r="A694" s="18" t="s">
        <v>176</v>
      </c>
      <c r="B694" s="50" t="s">
        <v>410</v>
      </c>
      <c r="C694" s="21">
        <v>0</v>
      </c>
      <c r="D694" s="21">
        <v>0</v>
      </c>
      <c r="E694" s="21">
        <v>0</v>
      </c>
    </row>
    <row r="695" spans="1:5" s="19" customFormat="1" hidden="1" x14ac:dyDescent="0.35">
      <c r="A695" s="18" t="s">
        <v>1195</v>
      </c>
      <c r="B695" s="50" t="s">
        <v>1196</v>
      </c>
      <c r="C695" s="21">
        <v>0</v>
      </c>
      <c r="D695" s="21">
        <v>0</v>
      </c>
      <c r="E695" s="21">
        <v>0</v>
      </c>
    </row>
    <row r="696" spans="1:5" s="19" customFormat="1" hidden="1" x14ac:dyDescent="0.35">
      <c r="A696" s="18" t="s">
        <v>224</v>
      </c>
      <c r="B696" s="50" t="s">
        <v>637</v>
      </c>
      <c r="C696" s="21">
        <v>0</v>
      </c>
      <c r="D696" s="21">
        <v>0</v>
      </c>
      <c r="E696" s="21">
        <v>0</v>
      </c>
    </row>
    <row r="697" spans="1:5" s="19" customFormat="1" ht="36" hidden="1" x14ac:dyDescent="0.35">
      <c r="A697" s="18" t="s">
        <v>1146</v>
      </c>
      <c r="B697" s="50" t="s">
        <v>1466</v>
      </c>
      <c r="C697" s="21">
        <v>0</v>
      </c>
      <c r="D697" s="21">
        <v>0</v>
      </c>
      <c r="E697" s="21">
        <v>0</v>
      </c>
    </row>
    <row r="698" spans="1:5" s="19" customFormat="1" hidden="1" x14ac:dyDescent="0.35">
      <c r="A698" s="18" t="s">
        <v>149</v>
      </c>
      <c r="B698" s="50" t="s">
        <v>411</v>
      </c>
      <c r="C698" s="21">
        <v>0</v>
      </c>
      <c r="D698" s="21">
        <v>0</v>
      </c>
      <c r="E698" s="21">
        <v>0</v>
      </c>
    </row>
    <row r="699" spans="1:5" s="19" customFormat="1" ht="18.75" hidden="1" customHeight="1" x14ac:dyDescent="0.35">
      <c r="A699" s="18" t="s">
        <v>149</v>
      </c>
      <c r="B699" s="50" t="s">
        <v>411</v>
      </c>
      <c r="C699" s="21"/>
      <c r="D699" s="21"/>
      <c r="E699" s="21"/>
    </row>
    <row r="700" spans="1:5" s="14" customFormat="1" ht="36" x14ac:dyDescent="0.35">
      <c r="A700" s="78" t="s">
        <v>1629</v>
      </c>
      <c r="B700" s="79" t="s">
        <v>1630</v>
      </c>
      <c r="C700" s="76">
        <f t="shared" ref="C700:E700" si="272">C701</f>
        <v>175033</v>
      </c>
      <c r="D700" s="76">
        <f t="shared" si="272"/>
        <v>191678</v>
      </c>
      <c r="E700" s="76">
        <f t="shared" si="272"/>
        <v>255570</v>
      </c>
    </row>
    <row r="701" spans="1:5" s="19" customFormat="1" ht="18.75" hidden="1" customHeight="1" x14ac:dyDescent="0.35">
      <c r="A701" s="18" t="s">
        <v>224</v>
      </c>
      <c r="B701" s="50" t="s">
        <v>1631</v>
      </c>
      <c r="C701" s="21">
        <v>175033</v>
      </c>
      <c r="D701" s="21">
        <v>191678</v>
      </c>
      <c r="E701" s="21">
        <v>255570</v>
      </c>
    </row>
    <row r="702" spans="1:5" s="13" customFormat="1" ht="54" x14ac:dyDescent="0.35">
      <c r="A702" s="2" t="s">
        <v>412</v>
      </c>
      <c r="B702" s="106" t="s">
        <v>413</v>
      </c>
      <c r="C702" s="3">
        <f>SUM(C703:C708,C709)</f>
        <v>367939</v>
      </c>
      <c r="D702" s="3">
        <f t="shared" ref="D702:E702" si="273">SUM(D703:D708,D709)</f>
        <v>375658</v>
      </c>
      <c r="E702" s="3">
        <f t="shared" si="273"/>
        <v>399775</v>
      </c>
    </row>
    <row r="703" spans="1:5" s="19" customFormat="1" hidden="1" x14ac:dyDescent="0.35">
      <c r="A703" s="18" t="s">
        <v>176</v>
      </c>
      <c r="B703" s="77" t="s">
        <v>1257</v>
      </c>
      <c r="C703" s="21">
        <v>0</v>
      </c>
      <c r="D703" s="21">
        <v>0</v>
      </c>
      <c r="E703" s="21">
        <v>0</v>
      </c>
    </row>
    <row r="704" spans="1:5" s="19" customFormat="1" hidden="1" x14ac:dyDescent="0.35">
      <c r="A704" s="18" t="s">
        <v>1385</v>
      </c>
      <c r="B704" s="77" t="s">
        <v>1389</v>
      </c>
      <c r="C704" s="21">
        <v>0</v>
      </c>
      <c r="D704" s="21">
        <v>0</v>
      </c>
      <c r="E704" s="21">
        <v>0</v>
      </c>
    </row>
    <row r="705" spans="1:5" s="19" customFormat="1" ht="17.25" hidden="1" customHeight="1" x14ac:dyDescent="0.35">
      <c r="A705" s="18" t="s">
        <v>224</v>
      </c>
      <c r="B705" s="50" t="s">
        <v>414</v>
      </c>
      <c r="C705" s="21">
        <v>0</v>
      </c>
      <c r="D705" s="21">
        <v>0</v>
      </c>
      <c r="E705" s="21">
        <v>0</v>
      </c>
    </row>
    <row r="706" spans="1:5" s="19" customFormat="1" hidden="1" x14ac:dyDescent="0.35">
      <c r="A706" s="18" t="s">
        <v>415</v>
      </c>
      <c r="B706" s="50" t="s">
        <v>416</v>
      </c>
      <c r="C706" s="21">
        <v>0</v>
      </c>
      <c r="D706" s="21">
        <v>0</v>
      </c>
      <c r="E706" s="21">
        <v>0</v>
      </c>
    </row>
    <row r="707" spans="1:5" s="19" customFormat="1" hidden="1" x14ac:dyDescent="0.35">
      <c r="A707" s="18" t="s">
        <v>149</v>
      </c>
      <c r="B707" s="50" t="s">
        <v>1464</v>
      </c>
      <c r="C707" s="21">
        <v>0</v>
      </c>
      <c r="D707" s="21">
        <v>0</v>
      </c>
      <c r="E707" s="21">
        <v>0</v>
      </c>
    </row>
    <row r="708" spans="1:5" s="19" customFormat="1" hidden="1" x14ac:dyDescent="0.35">
      <c r="A708" s="18" t="s">
        <v>177</v>
      </c>
      <c r="B708" s="50" t="s">
        <v>1376</v>
      </c>
      <c r="C708" s="21">
        <v>0</v>
      </c>
      <c r="D708" s="21">
        <v>0</v>
      </c>
      <c r="E708" s="21">
        <v>0</v>
      </c>
    </row>
    <row r="709" spans="1:5" s="14" customFormat="1" ht="54" x14ac:dyDescent="0.35">
      <c r="A709" s="78" t="s">
        <v>1632</v>
      </c>
      <c r="B709" s="79" t="s">
        <v>1633</v>
      </c>
      <c r="C709" s="76">
        <f t="shared" ref="C709:E709" si="274">SUM(C710:C712)</f>
        <v>367939</v>
      </c>
      <c r="D709" s="76">
        <f t="shared" si="274"/>
        <v>375658</v>
      </c>
      <c r="E709" s="76">
        <f t="shared" si="274"/>
        <v>399775</v>
      </c>
    </row>
    <row r="710" spans="1:5" s="19" customFormat="1" hidden="1" x14ac:dyDescent="0.35">
      <c r="A710" s="18" t="s">
        <v>1385</v>
      </c>
      <c r="B710" s="77" t="s">
        <v>1634</v>
      </c>
      <c r="C710" s="21">
        <v>56666</v>
      </c>
      <c r="D710" s="21">
        <v>71411</v>
      </c>
      <c r="E710" s="21">
        <v>93856</v>
      </c>
    </row>
    <row r="711" spans="1:5" s="19" customFormat="1" hidden="1" x14ac:dyDescent="0.35">
      <c r="A711" s="18" t="s">
        <v>224</v>
      </c>
      <c r="B711" s="50" t="s">
        <v>1635</v>
      </c>
      <c r="C711" s="21">
        <v>11273</v>
      </c>
      <c r="D711" s="21">
        <v>4247</v>
      </c>
      <c r="E711" s="21">
        <v>5919</v>
      </c>
    </row>
    <row r="712" spans="1:5" s="19" customFormat="1" hidden="1" x14ac:dyDescent="0.35">
      <c r="A712" s="18" t="s">
        <v>415</v>
      </c>
      <c r="B712" s="50" t="s">
        <v>1636</v>
      </c>
      <c r="C712" s="21">
        <v>300000</v>
      </c>
      <c r="D712" s="21">
        <v>300000</v>
      </c>
      <c r="E712" s="21">
        <v>300000</v>
      </c>
    </row>
    <row r="713" spans="1:5" ht="36" x14ac:dyDescent="0.35">
      <c r="A713" s="2" t="s">
        <v>612</v>
      </c>
      <c r="B713" s="106" t="s">
        <v>613</v>
      </c>
      <c r="C713" s="3">
        <f>SUM(C714,C717)</f>
        <v>1075035</v>
      </c>
      <c r="D713" s="3">
        <f t="shared" ref="D713:E713" si="275">SUM(D714,D717)</f>
        <v>1249421</v>
      </c>
      <c r="E713" s="3">
        <f t="shared" si="275"/>
        <v>1264259</v>
      </c>
    </row>
    <row r="714" spans="1:5" ht="126" x14ac:dyDescent="0.35">
      <c r="A714" s="2" t="s">
        <v>879</v>
      </c>
      <c r="B714" s="106" t="s">
        <v>824</v>
      </c>
      <c r="C714" s="3">
        <f t="shared" ref="C714:E714" si="276">SUM(C715,C716,C719)</f>
        <v>1075035</v>
      </c>
      <c r="D714" s="3">
        <f t="shared" si="276"/>
        <v>1249421</v>
      </c>
      <c r="E714" s="3">
        <f t="shared" si="276"/>
        <v>1264259</v>
      </c>
    </row>
    <row r="715" spans="1:5" s="19" customFormat="1" hidden="1" x14ac:dyDescent="0.35">
      <c r="A715" s="18" t="s">
        <v>176</v>
      </c>
      <c r="B715" s="50" t="s">
        <v>825</v>
      </c>
      <c r="C715" s="120">
        <v>0</v>
      </c>
      <c r="D715" s="120">
        <v>0</v>
      </c>
      <c r="E715" s="120">
        <v>0</v>
      </c>
    </row>
    <row r="716" spans="1:5" s="19" customFormat="1" hidden="1" x14ac:dyDescent="0.35">
      <c r="A716" s="18" t="s">
        <v>177</v>
      </c>
      <c r="B716" s="50" t="s">
        <v>1244</v>
      </c>
      <c r="C716" s="21">
        <v>0</v>
      </c>
      <c r="D716" s="21">
        <v>0</v>
      </c>
      <c r="E716" s="21">
        <v>0</v>
      </c>
    </row>
    <row r="717" spans="1:5" ht="108" hidden="1" x14ac:dyDescent="0.35">
      <c r="A717" s="2" t="s">
        <v>614</v>
      </c>
      <c r="B717" s="106" t="s">
        <v>615</v>
      </c>
      <c r="C717" s="3"/>
      <c r="D717" s="3"/>
      <c r="E717" s="3"/>
    </row>
    <row r="718" spans="1:5" s="19" customFormat="1" hidden="1" x14ac:dyDescent="0.35">
      <c r="A718" s="18" t="s">
        <v>119</v>
      </c>
      <c r="B718" s="50" t="s">
        <v>616</v>
      </c>
      <c r="C718" s="21"/>
      <c r="D718" s="21"/>
      <c r="E718" s="21"/>
    </row>
    <row r="719" spans="1:5" s="14" customFormat="1" ht="126" x14ac:dyDescent="0.35">
      <c r="A719" s="78" t="s">
        <v>1637</v>
      </c>
      <c r="B719" s="79" t="s">
        <v>1638</v>
      </c>
      <c r="C719" s="76">
        <f t="shared" ref="C719:E719" si="277">C720</f>
        <v>1075035</v>
      </c>
      <c r="D719" s="76">
        <f t="shared" si="277"/>
        <v>1249421</v>
      </c>
      <c r="E719" s="76">
        <f t="shared" si="277"/>
        <v>1264259</v>
      </c>
    </row>
    <row r="720" spans="1:5" s="19" customFormat="1" hidden="1" x14ac:dyDescent="0.35">
      <c r="A720" s="18" t="s">
        <v>176</v>
      </c>
      <c r="B720" s="50" t="s">
        <v>1639</v>
      </c>
      <c r="C720" s="21">
        <v>1075035</v>
      </c>
      <c r="D720" s="21">
        <v>1249421</v>
      </c>
      <c r="E720" s="21">
        <v>1264259</v>
      </c>
    </row>
    <row r="721" spans="1:5" ht="36" hidden="1" x14ac:dyDescent="0.35">
      <c r="A721" s="2" t="s">
        <v>861</v>
      </c>
      <c r="B721" s="106" t="s">
        <v>862</v>
      </c>
      <c r="C721" s="3">
        <f t="shared" ref="C721:E721" si="278">SUM(C722,C727)</f>
        <v>0</v>
      </c>
      <c r="D721" s="3">
        <f t="shared" si="278"/>
        <v>0</v>
      </c>
      <c r="E721" s="3">
        <f t="shared" si="278"/>
        <v>0</v>
      </c>
    </row>
    <row r="722" spans="1:5" ht="54" hidden="1" x14ac:dyDescent="0.35">
      <c r="A722" s="2" t="s">
        <v>859</v>
      </c>
      <c r="B722" s="106" t="s">
        <v>860</v>
      </c>
      <c r="C722" s="3">
        <f t="shared" ref="C722:E722" si="279">SUM(C723:C726,C727)</f>
        <v>0</v>
      </c>
      <c r="D722" s="3">
        <f t="shared" si="279"/>
        <v>0</v>
      </c>
      <c r="E722" s="3">
        <f t="shared" si="279"/>
        <v>0</v>
      </c>
    </row>
    <row r="723" spans="1:5" s="19" customFormat="1" hidden="1" x14ac:dyDescent="0.35">
      <c r="A723" s="18" t="s">
        <v>223</v>
      </c>
      <c r="B723" s="50" t="s">
        <v>865</v>
      </c>
      <c r="C723" s="21">
        <v>0</v>
      </c>
      <c r="D723" s="21">
        <v>0</v>
      </c>
      <c r="E723" s="21">
        <v>0</v>
      </c>
    </row>
    <row r="724" spans="1:5" s="19" customFormat="1" ht="36" hidden="1" x14ac:dyDescent="0.35">
      <c r="A724" s="18" t="s">
        <v>138</v>
      </c>
      <c r="B724" s="50" t="s">
        <v>1255</v>
      </c>
      <c r="C724" s="21">
        <v>0</v>
      </c>
      <c r="D724" s="21">
        <v>0</v>
      </c>
      <c r="E724" s="21">
        <v>0</v>
      </c>
    </row>
    <row r="725" spans="1:5" s="19" customFormat="1" hidden="1" x14ac:dyDescent="0.35">
      <c r="A725" s="18" t="s">
        <v>119</v>
      </c>
      <c r="B725" s="50" t="s">
        <v>1121</v>
      </c>
      <c r="C725" s="21"/>
      <c r="D725" s="21"/>
      <c r="E725" s="21"/>
    </row>
    <row r="726" spans="1:5" s="19" customFormat="1" hidden="1" x14ac:dyDescent="0.35">
      <c r="A726" s="18" t="s">
        <v>177</v>
      </c>
      <c r="B726" s="50" t="s">
        <v>884</v>
      </c>
      <c r="C726" s="21">
        <v>0</v>
      </c>
      <c r="D726" s="21">
        <v>0</v>
      </c>
      <c r="E726" s="21">
        <v>0</v>
      </c>
    </row>
    <row r="727" spans="1:5" s="14" customFormat="1" ht="54" hidden="1" x14ac:dyDescent="0.35">
      <c r="A727" s="78" t="s">
        <v>1640</v>
      </c>
      <c r="B727" s="79" t="s">
        <v>1641</v>
      </c>
      <c r="C727" s="76">
        <f t="shared" ref="C727:D727" si="280">C728</f>
        <v>0</v>
      </c>
      <c r="D727" s="76">
        <f t="shared" si="280"/>
        <v>0</v>
      </c>
      <c r="E727" s="76">
        <f>E728</f>
        <v>0</v>
      </c>
    </row>
    <row r="728" spans="1:5" s="19" customFormat="1" ht="36" hidden="1" x14ac:dyDescent="0.35">
      <c r="A728" s="18" t="s">
        <v>138</v>
      </c>
      <c r="B728" s="50" t="s">
        <v>1651</v>
      </c>
      <c r="C728" s="21">
        <v>0</v>
      </c>
      <c r="D728" s="21">
        <v>0</v>
      </c>
      <c r="E728" s="21">
        <v>0</v>
      </c>
    </row>
    <row r="729" spans="1:5" ht="54" x14ac:dyDescent="0.35">
      <c r="A729" s="2" t="s">
        <v>567</v>
      </c>
      <c r="B729" s="106" t="s">
        <v>568</v>
      </c>
      <c r="C729" s="3">
        <f t="shared" ref="C729:E729" si="281">SUM(C730,C767)</f>
        <v>1067000</v>
      </c>
      <c r="D729" s="3">
        <f t="shared" si="281"/>
        <v>297000</v>
      </c>
      <c r="E729" s="3">
        <f t="shared" si="281"/>
        <v>281000</v>
      </c>
    </row>
    <row r="730" spans="1:5" ht="54" x14ac:dyDescent="0.35">
      <c r="A730" s="2" t="s">
        <v>570</v>
      </c>
      <c r="B730" s="106" t="s">
        <v>569</v>
      </c>
      <c r="C730" s="3">
        <f t="shared" ref="C730:E730" si="282">SUM(C733,C731)</f>
        <v>1000000</v>
      </c>
      <c r="D730" s="3">
        <f t="shared" si="282"/>
        <v>250000</v>
      </c>
      <c r="E730" s="3">
        <f t="shared" si="282"/>
        <v>250000</v>
      </c>
    </row>
    <row r="731" spans="1:5" ht="83.25" hidden="1" customHeight="1" x14ac:dyDescent="0.35">
      <c r="A731" s="2" t="s">
        <v>570</v>
      </c>
      <c r="B731" s="106" t="s">
        <v>569</v>
      </c>
      <c r="C731" s="3">
        <f t="shared" ref="C731:E731" si="283">C732</f>
        <v>0</v>
      </c>
      <c r="D731" s="3">
        <f t="shared" si="283"/>
        <v>0</v>
      </c>
      <c r="E731" s="3">
        <f t="shared" si="283"/>
        <v>0</v>
      </c>
    </row>
    <row r="732" spans="1:5" s="12" customFormat="1" ht="36" hidden="1" x14ac:dyDescent="0.35">
      <c r="A732" s="90" t="s">
        <v>602</v>
      </c>
      <c r="B732" s="49" t="s">
        <v>1173</v>
      </c>
      <c r="C732" s="5">
        <v>0</v>
      </c>
      <c r="D732" s="5">
        <v>0</v>
      </c>
      <c r="E732" s="5">
        <v>0</v>
      </c>
    </row>
    <row r="733" spans="1:5" ht="108" x14ac:dyDescent="0.35">
      <c r="A733" s="2" t="s">
        <v>594</v>
      </c>
      <c r="B733" s="106" t="s">
        <v>595</v>
      </c>
      <c r="C733" s="3">
        <f t="shared" ref="C733:E733" si="284">SUM(C734:C766)</f>
        <v>1000000</v>
      </c>
      <c r="D733" s="3">
        <f t="shared" si="284"/>
        <v>250000</v>
      </c>
      <c r="E733" s="3">
        <f t="shared" si="284"/>
        <v>250000</v>
      </c>
    </row>
    <row r="734" spans="1:5" s="19" customFormat="1" hidden="1" x14ac:dyDescent="0.35">
      <c r="A734" s="18" t="s">
        <v>339</v>
      </c>
      <c r="B734" s="50" t="s">
        <v>571</v>
      </c>
      <c r="C734" s="21">
        <v>0</v>
      </c>
      <c r="D734" s="21">
        <v>0</v>
      </c>
      <c r="E734" s="21">
        <v>0</v>
      </c>
    </row>
    <row r="735" spans="1:5" s="19" customFormat="1" hidden="1" x14ac:dyDescent="0.35">
      <c r="A735" s="18" t="s">
        <v>1361</v>
      </c>
      <c r="B735" s="50" t="s">
        <v>617</v>
      </c>
      <c r="C735" s="21">
        <v>0</v>
      </c>
      <c r="D735" s="21">
        <v>0</v>
      </c>
      <c r="E735" s="21">
        <v>0</v>
      </c>
    </row>
    <row r="736" spans="1:5" s="19" customFormat="1" hidden="1" x14ac:dyDescent="0.35">
      <c r="A736" s="18" t="s">
        <v>224</v>
      </c>
      <c r="B736" s="50" t="s">
        <v>572</v>
      </c>
      <c r="C736" s="21">
        <v>0</v>
      </c>
      <c r="D736" s="21">
        <v>0</v>
      </c>
      <c r="E736" s="21">
        <v>0</v>
      </c>
    </row>
    <row r="737" spans="1:5" s="19" customFormat="1" hidden="1" x14ac:dyDescent="0.35">
      <c r="A737" s="18" t="s">
        <v>225</v>
      </c>
      <c r="B737" s="50" t="s">
        <v>573</v>
      </c>
      <c r="C737" s="21">
        <v>0</v>
      </c>
      <c r="D737" s="21">
        <v>0</v>
      </c>
      <c r="E737" s="21">
        <v>0</v>
      </c>
    </row>
    <row r="738" spans="1:5" s="19" customFormat="1" ht="36" hidden="1" x14ac:dyDescent="0.35">
      <c r="A738" s="7" t="s">
        <v>803</v>
      </c>
      <c r="B738" s="50" t="s">
        <v>574</v>
      </c>
      <c r="C738" s="21">
        <v>0</v>
      </c>
      <c r="D738" s="21">
        <v>0</v>
      </c>
      <c r="E738" s="21">
        <v>0</v>
      </c>
    </row>
    <row r="739" spans="1:5" s="19" customFormat="1" hidden="1" x14ac:dyDescent="0.35">
      <c r="A739" s="18" t="s">
        <v>1360</v>
      </c>
      <c r="B739" s="50" t="s">
        <v>575</v>
      </c>
      <c r="C739" s="21">
        <v>0</v>
      </c>
      <c r="D739" s="21">
        <v>0</v>
      </c>
      <c r="E739" s="21">
        <v>0</v>
      </c>
    </row>
    <row r="740" spans="1:5" s="19" customFormat="1" ht="37.5" hidden="1" customHeight="1" x14ac:dyDescent="0.35">
      <c r="A740" s="18" t="s">
        <v>577</v>
      </c>
      <c r="B740" s="50" t="s">
        <v>576</v>
      </c>
      <c r="C740" s="21"/>
      <c r="D740" s="21"/>
      <c r="E740" s="21"/>
    </row>
    <row r="741" spans="1:5" s="19" customFormat="1" ht="56.25" hidden="1" customHeight="1" x14ac:dyDescent="0.35">
      <c r="A741" s="18" t="s">
        <v>579</v>
      </c>
      <c r="B741" s="50" t="s">
        <v>578</v>
      </c>
      <c r="C741" s="21"/>
      <c r="D741" s="21"/>
      <c r="E741" s="21"/>
    </row>
    <row r="742" spans="1:5" s="19" customFormat="1" ht="56.25" hidden="1" customHeight="1" x14ac:dyDescent="0.35">
      <c r="A742" s="18" t="s">
        <v>1362</v>
      </c>
      <c r="B742" s="50" t="s">
        <v>580</v>
      </c>
      <c r="C742" s="21">
        <v>0</v>
      </c>
      <c r="D742" s="21">
        <v>0</v>
      </c>
      <c r="E742" s="21">
        <v>0</v>
      </c>
    </row>
    <row r="743" spans="1:5" s="19" customFormat="1" ht="32.25" hidden="1" customHeight="1" x14ac:dyDescent="0.35">
      <c r="A743" s="18" t="s">
        <v>119</v>
      </c>
      <c r="B743" s="50" t="s">
        <v>786</v>
      </c>
      <c r="C743" s="21"/>
      <c r="D743" s="21"/>
      <c r="E743" s="21"/>
    </row>
    <row r="744" spans="1:5" s="19" customFormat="1" hidden="1" x14ac:dyDescent="0.35">
      <c r="A744" s="18" t="s">
        <v>177</v>
      </c>
      <c r="B744" s="50" t="s">
        <v>728</v>
      </c>
      <c r="C744" s="21">
        <v>0</v>
      </c>
      <c r="D744" s="21">
        <v>0</v>
      </c>
      <c r="E744" s="21">
        <v>0</v>
      </c>
    </row>
    <row r="745" spans="1:5" s="19" customFormat="1" ht="36" hidden="1" x14ac:dyDescent="0.35">
      <c r="A745" s="18" t="s">
        <v>582</v>
      </c>
      <c r="B745" s="50" t="s">
        <v>581</v>
      </c>
      <c r="C745" s="21">
        <v>0</v>
      </c>
      <c r="D745" s="21">
        <v>0</v>
      </c>
      <c r="E745" s="21">
        <v>0</v>
      </c>
    </row>
    <row r="746" spans="1:5" s="19" customFormat="1" ht="54" hidden="1" x14ac:dyDescent="0.35">
      <c r="A746" s="18" t="s">
        <v>634</v>
      </c>
      <c r="B746" s="50" t="s">
        <v>581</v>
      </c>
      <c r="C746" s="21"/>
      <c r="D746" s="21"/>
      <c r="E746" s="21"/>
    </row>
    <row r="747" spans="1:5" s="19" customFormat="1" ht="43.5" hidden="1" customHeight="1" x14ac:dyDescent="0.35">
      <c r="A747" s="18" t="s">
        <v>624</v>
      </c>
      <c r="B747" s="50" t="s">
        <v>623</v>
      </c>
      <c r="C747" s="21"/>
      <c r="D747" s="21"/>
      <c r="E747" s="21"/>
    </row>
    <row r="748" spans="1:5" s="19" customFormat="1" hidden="1" x14ac:dyDescent="0.35">
      <c r="A748" s="18" t="s">
        <v>584</v>
      </c>
      <c r="B748" s="50" t="s">
        <v>583</v>
      </c>
      <c r="C748" s="21"/>
      <c r="D748" s="21"/>
      <c r="E748" s="21"/>
    </row>
    <row r="749" spans="1:5" s="19" customFormat="1" ht="54.75" hidden="1" customHeight="1" x14ac:dyDescent="0.35">
      <c r="A749" s="18" t="s">
        <v>1197</v>
      </c>
      <c r="B749" s="50" t="s">
        <v>1198</v>
      </c>
      <c r="C749" s="21"/>
      <c r="D749" s="21"/>
      <c r="E749" s="21"/>
    </row>
    <row r="750" spans="1:5" s="19" customFormat="1" ht="37.5" hidden="1" customHeight="1" x14ac:dyDescent="0.35">
      <c r="A750" s="18" t="s">
        <v>585</v>
      </c>
      <c r="B750" s="50" t="s">
        <v>586</v>
      </c>
      <c r="C750" s="21"/>
      <c r="D750" s="21"/>
      <c r="E750" s="21"/>
    </row>
    <row r="751" spans="1:5" s="19" customFormat="1" ht="47.25" hidden="1" customHeight="1" x14ac:dyDescent="0.35">
      <c r="A751" s="18" t="s">
        <v>587</v>
      </c>
      <c r="B751" s="50" t="s">
        <v>588</v>
      </c>
      <c r="C751" s="21"/>
      <c r="D751" s="21"/>
      <c r="E751" s="21"/>
    </row>
    <row r="752" spans="1:5" s="19" customFormat="1" hidden="1" x14ac:dyDescent="0.35">
      <c r="A752" s="18" t="s">
        <v>7</v>
      </c>
      <c r="B752" s="50" t="s">
        <v>589</v>
      </c>
      <c r="C752" s="21">
        <v>0</v>
      </c>
      <c r="D752" s="21">
        <v>0</v>
      </c>
      <c r="E752" s="21">
        <v>0</v>
      </c>
    </row>
    <row r="753" spans="1:5" s="19" customFormat="1" ht="36" hidden="1" x14ac:dyDescent="0.35">
      <c r="A753" s="18" t="s">
        <v>110</v>
      </c>
      <c r="B753" s="50" t="s">
        <v>590</v>
      </c>
      <c r="C753" s="21"/>
      <c r="D753" s="21"/>
      <c r="E753" s="21"/>
    </row>
    <row r="754" spans="1:5" s="19" customFormat="1" hidden="1" x14ac:dyDescent="0.35">
      <c r="A754" s="18" t="s">
        <v>106</v>
      </c>
      <c r="B754" s="50" t="s">
        <v>590</v>
      </c>
      <c r="C754" s="21">
        <v>1000000</v>
      </c>
      <c r="D754" s="21">
        <v>250000</v>
      </c>
      <c r="E754" s="21">
        <v>250000</v>
      </c>
    </row>
    <row r="755" spans="1:5" s="19" customFormat="1" ht="36" hidden="1" x14ac:dyDescent="0.35">
      <c r="A755" s="18" t="s">
        <v>628</v>
      </c>
      <c r="B755" s="50" t="s">
        <v>590</v>
      </c>
      <c r="C755" s="21"/>
      <c r="D755" s="21"/>
      <c r="E755" s="21"/>
    </row>
    <row r="756" spans="1:5" s="19" customFormat="1" ht="18.75" hidden="1" customHeight="1" x14ac:dyDescent="0.35">
      <c r="A756" s="18"/>
      <c r="B756" s="50" t="s">
        <v>590</v>
      </c>
      <c r="C756" s="21"/>
      <c r="D756" s="21"/>
      <c r="E756" s="21"/>
    </row>
    <row r="757" spans="1:5" s="19" customFormat="1" hidden="1" x14ac:dyDescent="0.35">
      <c r="A757" s="18" t="s">
        <v>592</v>
      </c>
      <c r="B757" s="50" t="s">
        <v>591</v>
      </c>
      <c r="C757" s="21"/>
      <c r="D757" s="21"/>
      <c r="E757" s="21"/>
    </row>
    <row r="758" spans="1:5" s="19" customFormat="1" ht="36" hidden="1" x14ac:dyDescent="0.35">
      <c r="A758" s="18" t="s">
        <v>109</v>
      </c>
      <c r="B758" s="50" t="s">
        <v>593</v>
      </c>
      <c r="C758" s="21"/>
      <c r="D758" s="21"/>
      <c r="E758" s="21"/>
    </row>
    <row r="759" spans="1:5" s="19" customFormat="1" hidden="1" x14ac:dyDescent="0.35">
      <c r="A759" s="18" t="s">
        <v>597</v>
      </c>
      <c r="B759" s="50" t="s">
        <v>596</v>
      </c>
      <c r="C759" s="21"/>
      <c r="D759" s="21"/>
      <c r="E759" s="21"/>
    </row>
    <row r="760" spans="1:5" s="19" customFormat="1" ht="36" hidden="1" x14ac:dyDescent="0.35">
      <c r="A760" s="18" t="s">
        <v>598</v>
      </c>
      <c r="B760" s="50" t="s">
        <v>599</v>
      </c>
      <c r="C760" s="21"/>
      <c r="D760" s="21"/>
      <c r="E760" s="21"/>
    </row>
    <row r="761" spans="1:5" s="19" customFormat="1" ht="36" hidden="1" x14ac:dyDescent="0.35">
      <c r="A761" s="18" t="s">
        <v>600</v>
      </c>
      <c r="B761" s="50" t="s">
        <v>620</v>
      </c>
      <c r="C761" s="21">
        <v>0</v>
      </c>
      <c r="D761" s="21">
        <v>0</v>
      </c>
      <c r="E761" s="21">
        <v>0</v>
      </c>
    </row>
    <row r="762" spans="1:5" s="19" customFormat="1" hidden="1" x14ac:dyDescent="0.35">
      <c r="A762" s="18" t="s">
        <v>1252</v>
      </c>
      <c r="B762" s="50" t="s">
        <v>1253</v>
      </c>
      <c r="C762" s="21"/>
      <c r="D762" s="21"/>
      <c r="E762" s="21"/>
    </row>
    <row r="763" spans="1:5" s="19" customFormat="1" hidden="1" x14ac:dyDescent="0.35">
      <c r="A763" s="18" t="s">
        <v>601</v>
      </c>
      <c r="B763" s="50" t="s">
        <v>869</v>
      </c>
      <c r="C763" s="21"/>
      <c r="D763" s="21"/>
      <c r="E763" s="21"/>
    </row>
    <row r="764" spans="1:5" s="19" customFormat="1" ht="36" hidden="1" x14ac:dyDescent="0.35">
      <c r="A764" s="18" t="s">
        <v>602</v>
      </c>
      <c r="B764" s="50" t="s">
        <v>621</v>
      </c>
      <c r="C764" s="21">
        <v>0</v>
      </c>
      <c r="D764" s="21">
        <v>0</v>
      </c>
      <c r="E764" s="21">
        <v>0</v>
      </c>
    </row>
    <row r="765" spans="1:5" s="19" customFormat="1" hidden="1" x14ac:dyDescent="0.35">
      <c r="A765" s="18" t="s">
        <v>603</v>
      </c>
      <c r="B765" s="50" t="s">
        <v>622</v>
      </c>
      <c r="C765" s="21">
        <v>0</v>
      </c>
      <c r="D765" s="21">
        <v>0</v>
      </c>
      <c r="E765" s="21">
        <v>0</v>
      </c>
    </row>
    <row r="766" spans="1:5" s="19" customFormat="1" ht="36" hidden="1" x14ac:dyDescent="0.35">
      <c r="A766" s="18" t="s">
        <v>1245</v>
      </c>
      <c r="B766" s="50" t="s">
        <v>1246</v>
      </c>
      <c r="C766" s="21"/>
      <c r="D766" s="21"/>
      <c r="E766" s="21"/>
    </row>
    <row r="767" spans="1:5" ht="54" x14ac:dyDescent="0.35">
      <c r="A767" s="2" t="s">
        <v>604</v>
      </c>
      <c r="B767" s="106" t="s">
        <v>605</v>
      </c>
      <c r="C767" s="3">
        <f t="shared" ref="C767:E767" si="285">C768+C770</f>
        <v>67000</v>
      </c>
      <c r="D767" s="3">
        <f t="shared" si="285"/>
        <v>47000</v>
      </c>
      <c r="E767" s="3">
        <f t="shared" si="285"/>
        <v>31000</v>
      </c>
    </row>
    <row r="768" spans="1:5" s="20" customFormat="1" hidden="1" x14ac:dyDescent="0.35">
      <c r="A768" s="18" t="s">
        <v>7</v>
      </c>
      <c r="B768" s="50" t="s">
        <v>606</v>
      </c>
      <c r="C768" s="21">
        <v>0</v>
      </c>
      <c r="D768" s="21">
        <v>0</v>
      </c>
      <c r="E768" s="21">
        <v>0</v>
      </c>
    </row>
    <row r="769" spans="1:5" ht="72" x14ac:dyDescent="0.35">
      <c r="A769" s="2" t="s">
        <v>1414</v>
      </c>
      <c r="B769" s="106" t="s">
        <v>1415</v>
      </c>
      <c r="C769" s="3">
        <f t="shared" ref="C769:E769" si="286">C770</f>
        <v>67000</v>
      </c>
      <c r="D769" s="3">
        <f t="shared" si="286"/>
        <v>47000</v>
      </c>
      <c r="E769" s="3">
        <f t="shared" si="286"/>
        <v>31000</v>
      </c>
    </row>
    <row r="770" spans="1:5" s="19" customFormat="1" hidden="1" x14ac:dyDescent="0.35">
      <c r="A770" s="18" t="s">
        <v>7</v>
      </c>
      <c r="B770" s="50" t="s">
        <v>1416</v>
      </c>
      <c r="C770" s="21">
        <v>67000</v>
      </c>
      <c r="D770" s="21">
        <v>47000</v>
      </c>
      <c r="E770" s="21">
        <v>31000</v>
      </c>
    </row>
    <row r="771" spans="1:5" x14ac:dyDescent="0.35">
      <c r="A771" s="2" t="s">
        <v>417</v>
      </c>
      <c r="B771" s="106" t="s">
        <v>418</v>
      </c>
      <c r="C771" s="3">
        <f t="shared" ref="C771:E771" si="287">SUM(C772,C778,C785)</f>
        <v>14432423</v>
      </c>
      <c r="D771" s="3">
        <f t="shared" si="287"/>
        <v>15361805</v>
      </c>
      <c r="E771" s="3">
        <f t="shared" si="287"/>
        <v>15523192</v>
      </c>
    </row>
    <row r="772" spans="1:5" ht="144" x14ac:dyDescent="0.35">
      <c r="A772" s="2" t="s">
        <v>1707</v>
      </c>
      <c r="B772" s="106" t="s">
        <v>607</v>
      </c>
      <c r="C772" s="3">
        <f t="shared" ref="C772:E772" si="288">SUM(C773:C777)</f>
        <v>13426416</v>
      </c>
      <c r="D772" s="3">
        <f t="shared" si="288"/>
        <v>14355798</v>
      </c>
      <c r="E772" s="3">
        <f t="shared" si="288"/>
        <v>14517185</v>
      </c>
    </row>
    <row r="773" spans="1:5" s="12" customFormat="1" hidden="1" x14ac:dyDescent="0.35">
      <c r="A773" s="4" t="s">
        <v>224</v>
      </c>
      <c r="B773" s="49" t="s">
        <v>1199</v>
      </c>
      <c r="C773" s="5">
        <v>11724479</v>
      </c>
      <c r="D773" s="5">
        <v>12800911</v>
      </c>
      <c r="E773" s="5">
        <v>12888970</v>
      </c>
    </row>
    <row r="774" spans="1:5" s="12" customFormat="1" hidden="1" x14ac:dyDescent="0.35">
      <c r="A774" s="4" t="s">
        <v>225</v>
      </c>
      <c r="B774" s="49" t="s">
        <v>1200</v>
      </c>
      <c r="C774" s="5">
        <v>1701937</v>
      </c>
      <c r="D774" s="5">
        <v>1554887</v>
      </c>
      <c r="E774" s="5">
        <v>1628215</v>
      </c>
    </row>
    <row r="775" spans="1:5" s="19" customFormat="1" ht="36" hidden="1" x14ac:dyDescent="0.35">
      <c r="A775" s="18" t="s">
        <v>803</v>
      </c>
      <c r="B775" s="50" t="s">
        <v>608</v>
      </c>
      <c r="C775" s="21">
        <v>0</v>
      </c>
      <c r="D775" s="21">
        <v>0</v>
      </c>
      <c r="E775" s="21">
        <v>0</v>
      </c>
    </row>
    <row r="776" spans="1:5" s="19" customFormat="1" hidden="1" x14ac:dyDescent="0.35">
      <c r="A776" s="18" t="s">
        <v>1360</v>
      </c>
      <c r="B776" s="50" t="s">
        <v>1402</v>
      </c>
      <c r="C776" s="21">
        <v>0</v>
      </c>
      <c r="D776" s="21">
        <v>0</v>
      </c>
      <c r="E776" s="21">
        <v>0</v>
      </c>
    </row>
    <row r="777" spans="1:5" s="19" customFormat="1" ht="36" hidden="1" x14ac:dyDescent="0.35">
      <c r="A777" s="18" t="s">
        <v>600</v>
      </c>
      <c r="B777" s="50" t="s">
        <v>609</v>
      </c>
      <c r="C777" s="121">
        <v>0</v>
      </c>
      <c r="D777" s="121">
        <v>0</v>
      </c>
      <c r="E777" s="121">
        <v>0</v>
      </c>
    </row>
    <row r="778" spans="1:5" x14ac:dyDescent="0.35">
      <c r="A778" s="2" t="s">
        <v>419</v>
      </c>
      <c r="B778" s="106" t="s">
        <v>420</v>
      </c>
      <c r="C778" s="3">
        <f t="shared" ref="C778:E778" si="289">SUM(C779,C783)</f>
        <v>1006007</v>
      </c>
      <c r="D778" s="3">
        <f t="shared" si="289"/>
        <v>1006007</v>
      </c>
      <c r="E778" s="3">
        <f t="shared" si="289"/>
        <v>1006007</v>
      </c>
    </row>
    <row r="779" spans="1:5" ht="36" x14ac:dyDescent="0.35">
      <c r="A779" s="2" t="s">
        <v>1457</v>
      </c>
      <c r="B779" s="106" t="s">
        <v>421</v>
      </c>
      <c r="C779" s="3">
        <f t="shared" ref="C779:D779" si="290">SUM(C780,C781)</f>
        <v>1006007</v>
      </c>
      <c r="D779" s="3">
        <f t="shared" si="290"/>
        <v>1006007</v>
      </c>
      <c r="E779" s="3">
        <f>SUM(E780,E781)</f>
        <v>1006007</v>
      </c>
    </row>
    <row r="780" spans="1:5" s="19" customFormat="1" ht="36" hidden="1" x14ac:dyDescent="0.35">
      <c r="A780" s="18" t="s">
        <v>138</v>
      </c>
      <c r="B780" s="77" t="s">
        <v>1256</v>
      </c>
      <c r="C780" s="120">
        <v>0</v>
      </c>
      <c r="D780" s="120">
        <v>0</v>
      </c>
      <c r="E780" s="120">
        <v>0</v>
      </c>
    </row>
    <row r="781" spans="1:5" s="14" customFormat="1" ht="36" x14ac:dyDescent="0.35">
      <c r="A781" s="78" t="s">
        <v>1642</v>
      </c>
      <c r="B781" s="79" t="s">
        <v>1643</v>
      </c>
      <c r="C781" s="76">
        <f t="shared" ref="C781:E781" si="291">C782</f>
        <v>1006007</v>
      </c>
      <c r="D781" s="76">
        <f t="shared" si="291"/>
        <v>1006007</v>
      </c>
      <c r="E781" s="76">
        <f t="shared" si="291"/>
        <v>1006007</v>
      </c>
    </row>
    <row r="782" spans="1:5" s="19" customFormat="1" ht="80.25" hidden="1" customHeight="1" x14ac:dyDescent="0.35">
      <c r="A782" s="18" t="s">
        <v>138</v>
      </c>
      <c r="B782" s="77" t="s">
        <v>1644</v>
      </c>
      <c r="C782" s="21">
        <v>1006007</v>
      </c>
      <c r="D782" s="21">
        <v>1006007</v>
      </c>
      <c r="E782" s="21">
        <v>1006007</v>
      </c>
    </row>
    <row r="783" spans="1:5" s="14" customFormat="1" ht="80.25" hidden="1" customHeight="1" x14ac:dyDescent="0.35">
      <c r="A783" s="78" t="s">
        <v>1642</v>
      </c>
      <c r="B783" s="79" t="s">
        <v>1643</v>
      </c>
      <c r="C783" s="76">
        <f t="shared" ref="C783:E783" si="292">C784</f>
        <v>0</v>
      </c>
      <c r="D783" s="76">
        <f t="shared" si="292"/>
        <v>0</v>
      </c>
      <c r="E783" s="76">
        <f t="shared" si="292"/>
        <v>0</v>
      </c>
    </row>
    <row r="784" spans="1:5" s="19" customFormat="1" ht="80.25" hidden="1" customHeight="1" x14ac:dyDescent="0.35">
      <c r="A784" s="18" t="s">
        <v>138</v>
      </c>
      <c r="B784" s="77" t="s">
        <v>1644</v>
      </c>
      <c r="C784" s="21">
        <v>0</v>
      </c>
      <c r="D784" s="21">
        <v>0</v>
      </c>
      <c r="E784" s="21">
        <v>0</v>
      </c>
    </row>
    <row r="785" spans="1:5" s="14" customFormat="1" ht="110.25" hidden="1" customHeight="1" x14ac:dyDescent="0.35">
      <c r="A785" s="78" t="s">
        <v>1441</v>
      </c>
      <c r="B785" s="79" t="s">
        <v>1442</v>
      </c>
      <c r="C785" s="76">
        <f t="shared" ref="C785:E785" si="293">C786</f>
        <v>0</v>
      </c>
      <c r="D785" s="76">
        <f t="shared" si="293"/>
        <v>0</v>
      </c>
      <c r="E785" s="76">
        <f t="shared" si="293"/>
        <v>0</v>
      </c>
    </row>
    <row r="786" spans="1:5" s="19" customFormat="1" ht="80.25" hidden="1" customHeight="1" x14ac:dyDescent="0.35">
      <c r="A786" s="18" t="s">
        <v>866</v>
      </c>
      <c r="B786" s="77" t="s">
        <v>1443</v>
      </c>
      <c r="C786" s="21">
        <v>0</v>
      </c>
      <c r="D786" s="21">
        <v>0</v>
      </c>
      <c r="E786" s="21">
        <v>0</v>
      </c>
    </row>
    <row r="787" spans="1:5" s="29" customFormat="1" x14ac:dyDescent="0.35">
      <c r="A787" s="2" t="s">
        <v>516</v>
      </c>
      <c r="B787" s="106" t="s">
        <v>670</v>
      </c>
      <c r="C787" s="3">
        <f t="shared" ref="C787:E787" si="294">SUM(C788,C805,C812)</f>
        <v>4658624</v>
      </c>
      <c r="D787" s="3">
        <f t="shared" si="294"/>
        <v>0</v>
      </c>
      <c r="E787" s="3">
        <f t="shared" si="294"/>
        <v>0</v>
      </c>
    </row>
    <row r="788" spans="1:5" hidden="1" x14ac:dyDescent="0.35">
      <c r="A788" s="2" t="s">
        <v>517</v>
      </c>
      <c r="B788" s="106" t="s">
        <v>671</v>
      </c>
      <c r="C788" s="3">
        <f t="shared" ref="C788:E788" si="295">SUM(C789)</f>
        <v>0</v>
      </c>
      <c r="D788" s="3">
        <f t="shared" si="295"/>
        <v>0</v>
      </c>
      <c r="E788" s="3">
        <f t="shared" si="295"/>
        <v>0</v>
      </c>
    </row>
    <row r="789" spans="1:5" hidden="1" x14ac:dyDescent="0.35">
      <c r="A789" s="2" t="s">
        <v>518</v>
      </c>
      <c r="B789" s="106" t="s">
        <v>672</v>
      </c>
      <c r="C789" s="3">
        <f t="shared" ref="C789:E789" si="296">SUM(C790:C804)</f>
        <v>0</v>
      </c>
      <c r="D789" s="3">
        <f t="shared" si="296"/>
        <v>0</v>
      </c>
      <c r="E789" s="3">
        <f t="shared" si="296"/>
        <v>0</v>
      </c>
    </row>
    <row r="790" spans="1:5" s="19" customFormat="1" hidden="1" x14ac:dyDescent="0.35">
      <c r="A790" s="18" t="s">
        <v>176</v>
      </c>
      <c r="B790" s="50" t="s">
        <v>674</v>
      </c>
      <c r="C790" s="21">
        <v>0</v>
      </c>
      <c r="D790" s="21">
        <v>0</v>
      </c>
      <c r="E790" s="21">
        <v>0</v>
      </c>
    </row>
    <row r="791" spans="1:5" s="19" customFormat="1" hidden="1" x14ac:dyDescent="0.35">
      <c r="A791" s="18" t="s">
        <v>1195</v>
      </c>
      <c r="B791" s="50" t="s">
        <v>1663</v>
      </c>
      <c r="C791" s="21">
        <v>0</v>
      </c>
      <c r="D791" s="21">
        <v>0</v>
      </c>
      <c r="E791" s="21">
        <v>0</v>
      </c>
    </row>
    <row r="792" spans="1:5" s="19" customFormat="1" hidden="1" x14ac:dyDescent="0.35">
      <c r="A792" s="18" t="s">
        <v>1361</v>
      </c>
      <c r="B792" s="50" t="s">
        <v>673</v>
      </c>
      <c r="C792" s="21">
        <v>0</v>
      </c>
      <c r="D792" s="21">
        <v>0</v>
      </c>
      <c r="E792" s="21">
        <v>0</v>
      </c>
    </row>
    <row r="793" spans="1:5" s="19" customFormat="1" hidden="1" x14ac:dyDescent="0.35">
      <c r="A793" s="18" t="s">
        <v>223</v>
      </c>
      <c r="B793" s="50" t="s">
        <v>675</v>
      </c>
      <c r="C793" s="21">
        <v>0</v>
      </c>
      <c r="D793" s="21">
        <v>0</v>
      </c>
      <c r="E793" s="21">
        <v>0</v>
      </c>
    </row>
    <row r="794" spans="1:5" s="19" customFormat="1" hidden="1" x14ac:dyDescent="0.35">
      <c r="A794" s="18" t="s">
        <v>224</v>
      </c>
      <c r="B794" s="50" t="s">
        <v>821</v>
      </c>
      <c r="C794" s="21">
        <v>0</v>
      </c>
      <c r="D794" s="21">
        <v>0</v>
      </c>
      <c r="E794" s="21">
        <v>0</v>
      </c>
    </row>
    <row r="795" spans="1:5" s="19" customFormat="1" hidden="1" x14ac:dyDescent="0.35">
      <c r="A795" s="18" t="s">
        <v>225</v>
      </c>
      <c r="B795" s="50" t="s">
        <v>676</v>
      </c>
      <c r="C795" s="21">
        <v>0</v>
      </c>
      <c r="D795" s="21">
        <v>0</v>
      </c>
      <c r="E795" s="21">
        <v>0</v>
      </c>
    </row>
    <row r="796" spans="1:5" s="19" customFormat="1" ht="36" hidden="1" x14ac:dyDescent="0.35">
      <c r="A796" s="18" t="s">
        <v>1201</v>
      </c>
      <c r="B796" s="50" t="s">
        <v>1202</v>
      </c>
      <c r="C796" s="21">
        <v>0</v>
      </c>
      <c r="D796" s="21">
        <v>0</v>
      </c>
      <c r="E796" s="21">
        <v>0</v>
      </c>
    </row>
    <row r="797" spans="1:5" s="19" customFormat="1" hidden="1" x14ac:dyDescent="0.35">
      <c r="A797" s="18" t="s">
        <v>226</v>
      </c>
      <c r="B797" s="50" t="s">
        <v>1371</v>
      </c>
      <c r="C797" s="21">
        <v>0</v>
      </c>
      <c r="D797" s="21">
        <v>0</v>
      </c>
      <c r="E797" s="21">
        <v>0</v>
      </c>
    </row>
    <row r="798" spans="1:5" s="19" customFormat="1" hidden="1" x14ac:dyDescent="0.35">
      <c r="A798" s="18" t="s">
        <v>227</v>
      </c>
      <c r="B798" s="50" t="s">
        <v>677</v>
      </c>
      <c r="C798" s="21">
        <v>0</v>
      </c>
      <c r="D798" s="21">
        <v>0</v>
      </c>
      <c r="E798" s="21">
        <v>0</v>
      </c>
    </row>
    <row r="799" spans="1:5" s="19" customFormat="1" hidden="1" x14ac:dyDescent="0.35">
      <c r="A799" s="18" t="s">
        <v>149</v>
      </c>
      <c r="B799" s="50" t="s">
        <v>1585</v>
      </c>
      <c r="C799" s="21">
        <v>0</v>
      </c>
      <c r="D799" s="21">
        <v>0</v>
      </c>
      <c r="E799" s="21">
        <v>0</v>
      </c>
    </row>
    <row r="800" spans="1:5" s="19" customFormat="1" ht="36" hidden="1" x14ac:dyDescent="0.35">
      <c r="A800" s="18" t="s">
        <v>138</v>
      </c>
      <c r="B800" s="50" t="s">
        <v>678</v>
      </c>
      <c r="C800" s="21">
        <v>0</v>
      </c>
      <c r="D800" s="21">
        <v>0</v>
      </c>
      <c r="E800" s="21">
        <v>0</v>
      </c>
    </row>
    <row r="801" spans="1:5" s="19" customFormat="1" ht="37.5" hidden="1" customHeight="1" x14ac:dyDescent="0.35">
      <c r="A801" s="18" t="s">
        <v>542</v>
      </c>
      <c r="B801" s="50" t="s">
        <v>679</v>
      </c>
      <c r="C801" s="21"/>
      <c r="D801" s="21"/>
      <c r="E801" s="21"/>
    </row>
    <row r="802" spans="1:5" s="19" customFormat="1" ht="37.5" hidden="1" customHeight="1" x14ac:dyDescent="0.35">
      <c r="A802" s="18" t="s">
        <v>119</v>
      </c>
      <c r="B802" s="50" t="s">
        <v>680</v>
      </c>
      <c r="C802" s="21"/>
      <c r="D802" s="21"/>
      <c r="E802" s="21"/>
    </row>
    <row r="803" spans="1:5" s="19" customFormat="1" hidden="1" x14ac:dyDescent="0.35">
      <c r="A803" s="18" t="s">
        <v>540</v>
      </c>
      <c r="B803" s="50" t="s">
        <v>680</v>
      </c>
      <c r="C803" s="21"/>
      <c r="D803" s="21"/>
      <c r="E803" s="21"/>
    </row>
    <row r="804" spans="1:5" s="19" customFormat="1" hidden="1" x14ac:dyDescent="0.35">
      <c r="A804" s="18" t="s">
        <v>177</v>
      </c>
      <c r="B804" s="50" t="s">
        <v>681</v>
      </c>
      <c r="C804" s="21">
        <v>0</v>
      </c>
      <c r="D804" s="21">
        <v>0</v>
      </c>
      <c r="E804" s="21">
        <v>0</v>
      </c>
    </row>
    <row r="805" spans="1:5" hidden="1" x14ac:dyDescent="0.35">
      <c r="A805" s="2" t="s">
        <v>682</v>
      </c>
      <c r="B805" s="106" t="s">
        <v>669</v>
      </c>
      <c r="C805" s="3">
        <f t="shared" ref="C805:E805" si="297">SUM(C806)</f>
        <v>0</v>
      </c>
      <c r="D805" s="3">
        <f t="shared" si="297"/>
        <v>0</v>
      </c>
      <c r="E805" s="3">
        <f t="shared" si="297"/>
        <v>0</v>
      </c>
    </row>
    <row r="806" spans="1:5" hidden="1" x14ac:dyDescent="0.35">
      <c r="A806" s="2" t="s">
        <v>685</v>
      </c>
      <c r="B806" s="106" t="s">
        <v>683</v>
      </c>
      <c r="C806" s="3">
        <f t="shared" ref="C806:E806" si="298">SUM(C807:C811)</f>
        <v>0</v>
      </c>
      <c r="D806" s="3">
        <f t="shared" si="298"/>
        <v>0</v>
      </c>
      <c r="E806" s="3">
        <f t="shared" si="298"/>
        <v>0</v>
      </c>
    </row>
    <row r="807" spans="1:5" s="19" customFormat="1" hidden="1" x14ac:dyDescent="0.35">
      <c r="A807" s="18" t="s">
        <v>176</v>
      </c>
      <c r="B807" s="50" t="s">
        <v>870</v>
      </c>
      <c r="C807" s="21">
        <v>0</v>
      </c>
      <c r="D807" s="21">
        <v>0</v>
      </c>
      <c r="E807" s="21">
        <v>0</v>
      </c>
    </row>
    <row r="808" spans="1:5" s="19" customFormat="1" hidden="1" x14ac:dyDescent="0.35">
      <c r="A808" s="18" t="s">
        <v>1361</v>
      </c>
      <c r="B808" s="50" t="s">
        <v>863</v>
      </c>
      <c r="C808" s="21">
        <v>0</v>
      </c>
      <c r="D808" s="21">
        <v>0</v>
      </c>
      <c r="E808" s="21">
        <v>0</v>
      </c>
    </row>
    <row r="809" spans="1:5" s="19" customFormat="1" ht="36" hidden="1" x14ac:dyDescent="0.35">
      <c r="A809" s="18" t="s">
        <v>138</v>
      </c>
      <c r="B809" s="50" t="s">
        <v>1572</v>
      </c>
      <c r="C809" s="21">
        <v>0</v>
      </c>
      <c r="D809" s="21">
        <v>0</v>
      </c>
      <c r="E809" s="21">
        <v>0</v>
      </c>
    </row>
    <row r="810" spans="1:5" s="19" customFormat="1" ht="18.75" hidden="1" customHeight="1" x14ac:dyDescent="0.35">
      <c r="A810" s="18" t="s">
        <v>542</v>
      </c>
      <c r="B810" s="50" t="s">
        <v>1174</v>
      </c>
      <c r="C810" s="21"/>
      <c r="D810" s="21"/>
      <c r="E810" s="21"/>
    </row>
    <row r="811" spans="1:5" s="19" customFormat="1" hidden="1" x14ac:dyDescent="0.35">
      <c r="A811" s="18" t="s">
        <v>119</v>
      </c>
      <c r="B811" s="50" t="s">
        <v>684</v>
      </c>
      <c r="C811" s="21"/>
      <c r="D811" s="21"/>
      <c r="E811" s="21"/>
    </row>
    <row r="812" spans="1:5" x14ac:dyDescent="0.35">
      <c r="A812" s="2" t="s">
        <v>781</v>
      </c>
      <c r="B812" s="106" t="s">
        <v>780</v>
      </c>
      <c r="C812" s="3">
        <f t="shared" ref="C812:E812" si="299">SUM(C813)</f>
        <v>4658624</v>
      </c>
      <c r="D812" s="3">
        <f t="shared" si="299"/>
        <v>0</v>
      </c>
      <c r="E812" s="3">
        <f t="shared" si="299"/>
        <v>0</v>
      </c>
    </row>
    <row r="813" spans="1:5" x14ac:dyDescent="0.35">
      <c r="A813" s="2" t="s">
        <v>782</v>
      </c>
      <c r="B813" s="106" t="s">
        <v>785</v>
      </c>
      <c r="C813" s="3">
        <f>C814+C816+C818+C820+C822+C824+C826+C828+C830+C832+C834+C836+C838+C840+C842+C844+C846+C848+C850+C852</f>
        <v>4658624</v>
      </c>
      <c r="D813" s="3">
        <f t="shared" ref="D813:E813" si="300">SUM(D814:D850)</f>
        <v>0</v>
      </c>
      <c r="E813" s="3">
        <f t="shared" si="300"/>
        <v>0</v>
      </c>
    </row>
    <row r="814" spans="1:5" s="14" customFormat="1" ht="54" x14ac:dyDescent="0.35">
      <c r="A814" s="78" t="s">
        <v>1708</v>
      </c>
      <c r="B814" s="79" t="s">
        <v>1710</v>
      </c>
      <c r="C814" s="76">
        <f>C815</f>
        <v>800000</v>
      </c>
      <c r="D814" s="76">
        <f t="shared" ref="D814:E814" si="301">D815</f>
        <v>0</v>
      </c>
      <c r="E814" s="76">
        <f t="shared" si="301"/>
        <v>0</v>
      </c>
    </row>
    <row r="815" spans="1:5" s="19" customFormat="1" hidden="1" x14ac:dyDescent="0.35">
      <c r="A815" s="18" t="s">
        <v>177</v>
      </c>
      <c r="B815" s="77" t="s">
        <v>1588</v>
      </c>
      <c r="C815" s="124">
        <v>800000</v>
      </c>
      <c r="D815" s="124">
        <v>0</v>
      </c>
      <c r="E815" s="124">
        <v>0</v>
      </c>
    </row>
    <row r="816" spans="1:5" s="14" customFormat="1" ht="54" x14ac:dyDescent="0.35">
      <c r="A816" s="78" t="s">
        <v>1709</v>
      </c>
      <c r="B816" s="79" t="s">
        <v>1711</v>
      </c>
      <c r="C816" s="76">
        <f>C817</f>
        <v>91416</v>
      </c>
      <c r="D816" s="76">
        <f t="shared" ref="D816:E816" si="302">D817</f>
        <v>0</v>
      </c>
      <c r="E816" s="76">
        <f t="shared" si="302"/>
        <v>0</v>
      </c>
    </row>
    <row r="817" spans="1:5" s="19" customFormat="1" ht="36" hidden="1" x14ac:dyDescent="0.35">
      <c r="A817" s="18" t="s">
        <v>138</v>
      </c>
      <c r="B817" s="77" t="s">
        <v>1587</v>
      </c>
      <c r="C817" s="124">
        <v>91416</v>
      </c>
      <c r="D817" s="124">
        <v>0</v>
      </c>
      <c r="E817" s="124">
        <v>0</v>
      </c>
    </row>
    <row r="818" spans="1:5" s="14" customFormat="1" ht="54" x14ac:dyDescent="0.35">
      <c r="A818" s="78" t="s">
        <v>1712</v>
      </c>
      <c r="B818" s="79" t="s">
        <v>1713</v>
      </c>
      <c r="C818" s="76">
        <f>C819</f>
        <v>158584</v>
      </c>
      <c r="D818" s="76">
        <f t="shared" ref="D818:E818" si="303">D819</f>
        <v>0</v>
      </c>
      <c r="E818" s="76">
        <f t="shared" si="303"/>
        <v>0</v>
      </c>
    </row>
    <row r="819" spans="1:5" s="19" customFormat="1" hidden="1" x14ac:dyDescent="0.35">
      <c r="A819" s="18" t="s">
        <v>177</v>
      </c>
      <c r="B819" s="77" t="s">
        <v>1589</v>
      </c>
      <c r="C819" s="124">
        <v>158584</v>
      </c>
      <c r="D819" s="124">
        <v>0</v>
      </c>
      <c r="E819" s="124">
        <v>0</v>
      </c>
    </row>
    <row r="820" spans="1:5" s="14" customFormat="1" ht="54" x14ac:dyDescent="0.35">
      <c r="A820" s="78" t="s">
        <v>1714</v>
      </c>
      <c r="B820" s="79" t="s">
        <v>1715</v>
      </c>
      <c r="C820" s="76">
        <f>C821</f>
        <v>120000</v>
      </c>
      <c r="D820" s="76">
        <f t="shared" ref="D820:E820" si="304">D821</f>
        <v>0</v>
      </c>
      <c r="E820" s="76">
        <f t="shared" si="304"/>
        <v>0</v>
      </c>
    </row>
    <row r="821" spans="1:5" s="19" customFormat="1" ht="36" hidden="1" x14ac:dyDescent="0.35">
      <c r="A821" s="18" t="s">
        <v>138</v>
      </c>
      <c r="B821" s="77" t="s">
        <v>1590</v>
      </c>
      <c r="C821" s="124">
        <v>120000</v>
      </c>
      <c r="D821" s="124">
        <v>0</v>
      </c>
      <c r="E821" s="124">
        <v>0</v>
      </c>
    </row>
    <row r="822" spans="1:5" s="14" customFormat="1" ht="54" x14ac:dyDescent="0.35">
      <c r="A822" s="78" t="s">
        <v>1716</v>
      </c>
      <c r="B822" s="79" t="s">
        <v>1717</v>
      </c>
      <c r="C822" s="76">
        <f>C823</f>
        <v>245668</v>
      </c>
      <c r="D822" s="76">
        <f t="shared" ref="D822:E822" si="305">D823</f>
        <v>0</v>
      </c>
      <c r="E822" s="76">
        <f t="shared" si="305"/>
        <v>0</v>
      </c>
    </row>
    <row r="823" spans="1:5" s="19" customFormat="1" ht="36" hidden="1" x14ac:dyDescent="0.35">
      <c r="A823" s="18" t="s">
        <v>138</v>
      </c>
      <c r="B823" s="77" t="s">
        <v>1591</v>
      </c>
      <c r="C823" s="124">
        <v>245668</v>
      </c>
      <c r="D823" s="124">
        <v>0</v>
      </c>
      <c r="E823" s="124">
        <v>0</v>
      </c>
    </row>
    <row r="824" spans="1:5" s="14" customFormat="1" ht="54" x14ac:dyDescent="0.35">
      <c r="A824" s="78" t="s">
        <v>1718</v>
      </c>
      <c r="B824" s="79" t="s">
        <v>1719</v>
      </c>
      <c r="C824" s="76">
        <f>C825</f>
        <v>242956</v>
      </c>
      <c r="D824" s="76">
        <f t="shared" ref="D824:E824" si="306">D825</f>
        <v>0</v>
      </c>
      <c r="E824" s="76">
        <f t="shared" si="306"/>
        <v>0</v>
      </c>
    </row>
    <row r="825" spans="1:5" s="19" customFormat="1" ht="36" hidden="1" x14ac:dyDescent="0.35">
      <c r="A825" s="18" t="s">
        <v>138</v>
      </c>
      <c r="B825" s="77" t="s">
        <v>1592</v>
      </c>
      <c r="C825" s="124">
        <v>242956</v>
      </c>
      <c r="D825" s="124">
        <v>0</v>
      </c>
      <c r="E825" s="124">
        <v>0</v>
      </c>
    </row>
    <row r="826" spans="1:5" s="14" customFormat="1" ht="54" x14ac:dyDescent="0.35">
      <c r="A826" s="78" t="s">
        <v>1718</v>
      </c>
      <c r="B826" s="79" t="s">
        <v>1720</v>
      </c>
      <c r="C826" s="76">
        <f>C827</f>
        <v>200000</v>
      </c>
      <c r="D826" s="76">
        <f t="shared" ref="D826:E826" si="307">D827</f>
        <v>0</v>
      </c>
      <c r="E826" s="76">
        <f t="shared" si="307"/>
        <v>0</v>
      </c>
    </row>
    <row r="827" spans="1:5" s="19" customFormat="1" ht="36" hidden="1" x14ac:dyDescent="0.35">
      <c r="A827" s="18" t="s">
        <v>138</v>
      </c>
      <c r="B827" s="77" t="s">
        <v>1593</v>
      </c>
      <c r="C827" s="124">
        <v>200000</v>
      </c>
      <c r="D827" s="124">
        <v>0</v>
      </c>
      <c r="E827" s="124">
        <v>0</v>
      </c>
    </row>
    <row r="828" spans="1:5" s="14" customFormat="1" ht="76.5" customHeight="1" x14ac:dyDescent="0.35">
      <c r="A828" s="78" t="s">
        <v>1722</v>
      </c>
      <c r="B828" s="79" t="s">
        <v>1721</v>
      </c>
      <c r="C828" s="76">
        <f>C829</f>
        <v>200000</v>
      </c>
      <c r="D828" s="76">
        <f t="shared" ref="D828:E828" si="308">D829</f>
        <v>0</v>
      </c>
      <c r="E828" s="76">
        <f t="shared" si="308"/>
        <v>0</v>
      </c>
    </row>
    <row r="829" spans="1:5" s="19" customFormat="1" ht="36" hidden="1" x14ac:dyDescent="0.35">
      <c r="A829" s="18" t="s">
        <v>138</v>
      </c>
      <c r="B829" s="77" t="s">
        <v>1594</v>
      </c>
      <c r="C829" s="124">
        <v>200000</v>
      </c>
      <c r="D829" s="124">
        <v>0</v>
      </c>
      <c r="E829" s="124">
        <v>0</v>
      </c>
    </row>
    <row r="830" spans="1:5" s="14" customFormat="1" ht="54" x14ac:dyDescent="0.35">
      <c r="A830" s="78" t="s">
        <v>1724</v>
      </c>
      <c r="B830" s="79" t="s">
        <v>1723</v>
      </c>
      <c r="C830" s="76">
        <f>C831</f>
        <v>200000</v>
      </c>
      <c r="D830" s="76">
        <f t="shared" ref="D830:E830" si="309">D831</f>
        <v>0</v>
      </c>
      <c r="E830" s="76">
        <f t="shared" si="309"/>
        <v>0</v>
      </c>
    </row>
    <row r="831" spans="1:5" s="19" customFormat="1" ht="36" hidden="1" x14ac:dyDescent="0.35">
      <c r="A831" s="18" t="s">
        <v>138</v>
      </c>
      <c r="B831" s="77" t="s">
        <v>1595</v>
      </c>
      <c r="C831" s="124">
        <v>200000</v>
      </c>
      <c r="D831" s="124">
        <v>0</v>
      </c>
      <c r="E831" s="124">
        <v>0</v>
      </c>
    </row>
    <row r="832" spans="1:5" s="14" customFormat="1" ht="72" x14ac:dyDescent="0.35">
      <c r="A832" s="78" t="s">
        <v>1725</v>
      </c>
      <c r="B832" s="79" t="s">
        <v>1726</v>
      </c>
      <c r="C832" s="76">
        <f>C833</f>
        <v>110000</v>
      </c>
      <c r="D832" s="76">
        <f t="shared" ref="D832:E832" si="310">D833</f>
        <v>0</v>
      </c>
      <c r="E832" s="76">
        <f t="shared" si="310"/>
        <v>0</v>
      </c>
    </row>
    <row r="833" spans="1:5" s="19" customFormat="1" ht="36" hidden="1" x14ac:dyDescent="0.35">
      <c r="A833" s="18" t="s">
        <v>138</v>
      </c>
      <c r="B833" s="77" t="s">
        <v>1747</v>
      </c>
      <c r="C833" s="124">
        <v>110000</v>
      </c>
      <c r="D833" s="124">
        <v>0</v>
      </c>
      <c r="E833" s="124">
        <v>0</v>
      </c>
    </row>
    <row r="834" spans="1:5" s="14" customFormat="1" ht="54" x14ac:dyDescent="0.35">
      <c r="A834" s="78" t="s">
        <v>1727</v>
      </c>
      <c r="B834" s="79" t="s">
        <v>1728</v>
      </c>
      <c r="C834" s="76">
        <f>C835</f>
        <v>250000</v>
      </c>
      <c r="D834" s="76">
        <f t="shared" ref="D834:E834" si="311">D835</f>
        <v>0</v>
      </c>
      <c r="E834" s="76">
        <f t="shared" si="311"/>
        <v>0</v>
      </c>
    </row>
    <row r="835" spans="1:5" s="19" customFormat="1" ht="36" hidden="1" x14ac:dyDescent="0.35">
      <c r="A835" s="18" t="s">
        <v>138</v>
      </c>
      <c r="B835" s="77" t="s">
        <v>1596</v>
      </c>
      <c r="C835" s="124">
        <v>250000</v>
      </c>
      <c r="D835" s="124">
        <v>0</v>
      </c>
      <c r="E835" s="124">
        <v>0</v>
      </c>
    </row>
    <row r="836" spans="1:5" s="14" customFormat="1" ht="54" x14ac:dyDescent="0.35">
      <c r="A836" s="78" t="s">
        <v>1729</v>
      </c>
      <c r="B836" s="79" t="s">
        <v>1730</v>
      </c>
      <c r="C836" s="76">
        <f>C837</f>
        <v>250000</v>
      </c>
      <c r="D836" s="76">
        <f t="shared" ref="D836:E836" si="312">D837</f>
        <v>0</v>
      </c>
      <c r="E836" s="76">
        <f t="shared" si="312"/>
        <v>0</v>
      </c>
    </row>
    <row r="837" spans="1:5" s="19" customFormat="1" ht="36" hidden="1" x14ac:dyDescent="0.35">
      <c r="A837" s="18" t="s">
        <v>138</v>
      </c>
      <c r="B837" s="77" t="s">
        <v>1597</v>
      </c>
      <c r="C837" s="124">
        <v>250000</v>
      </c>
      <c r="D837" s="124">
        <v>0</v>
      </c>
      <c r="E837" s="124">
        <v>0</v>
      </c>
    </row>
    <row r="838" spans="1:5" s="14" customFormat="1" ht="54" x14ac:dyDescent="0.35">
      <c r="A838" s="78" t="s">
        <v>1731</v>
      </c>
      <c r="B838" s="79" t="s">
        <v>1732</v>
      </c>
      <c r="C838" s="76">
        <f>C839</f>
        <v>250000</v>
      </c>
      <c r="D838" s="76">
        <f t="shared" ref="D838:E838" si="313">D839</f>
        <v>0</v>
      </c>
      <c r="E838" s="76">
        <f t="shared" si="313"/>
        <v>0</v>
      </c>
    </row>
    <row r="839" spans="1:5" s="19" customFormat="1" ht="36" hidden="1" x14ac:dyDescent="0.35">
      <c r="A839" s="18" t="s">
        <v>138</v>
      </c>
      <c r="B839" s="77" t="s">
        <v>1748</v>
      </c>
      <c r="C839" s="124">
        <v>250000</v>
      </c>
      <c r="D839" s="124">
        <v>0</v>
      </c>
      <c r="E839" s="124">
        <v>0</v>
      </c>
    </row>
    <row r="840" spans="1:5" s="14" customFormat="1" ht="54" x14ac:dyDescent="0.35">
      <c r="A840" s="78" t="s">
        <v>1734</v>
      </c>
      <c r="B840" s="79" t="s">
        <v>1733</v>
      </c>
      <c r="C840" s="76">
        <f>C841</f>
        <v>200000</v>
      </c>
      <c r="D840" s="76">
        <f t="shared" ref="D840:E840" si="314">D841</f>
        <v>0</v>
      </c>
      <c r="E840" s="76">
        <f t="shared" si="314"/>
        <v>0</v>
      </c>
    </row>
    <row r="841" spans="1:5" s="19" customFormat="1" hidden="1" x14ac:dyDescent="0.35">
      <c r="A841" s="18" t="s">
        <v>177</v>
      </c>
      <c r="B841" s="50" t="s">
        <v>1598</v>
      </c>
      <c r="C841" s="21">
        <v>200000</v>
      </c>
      <c r="D841" s="21">
        <v>0</v>
      </c>
      <c r="E841" s="21">
        <v>0</v>
      </c>
    </row>
    <row r="842" spans="1:5" s="14" customFormat="1" ht="54" x14ac:dyDescent="0.35">
      <c r="A842" s="78" t="s">
        <v>1735</v>
      </c>
      <c r="B842" s="79" t="s">
        <v>1737</v>
      </c>
      <c r="C842" s="76">
        <f>C843</f>
        <v>200000</v>
      </c>
      <c r="D842" s="76">
        <f t="shared" ref="D842:E842" si="315">D843</f>
        <v>0</v>
      </c>
      <c r="E842" s="76">
        <f t="shared" si="315"/>
        <v>0</v>
      </c>
    </row>
    <row r="843" spans="1:5" s="19" customFormat="1" hidden="1" x14ac:dyDescent="0.35">
      <c r="A843" s="18" t="s">
        <v>177</v>
      </c>
      <c r="B843" s="50" t="s">
        <v>1599</v>
      </c>
      <c r="C843" s="21">
        <v>200000</v>
      </c>
      <c r="D843" s="21">
        <v>0</v>
      </c>
      <c r="E843" s="21">
        <v>0</v>
      </c>
    </row>
    <row r="844" spans="1:5" s="14" customFormat="1" ht="54" x14ac:dyDescent="0.35">
      <c r="A844" s="78" t="s">
        <v>1736</v>
      </c>
      <c r="B844" s="79" t="s">
        <v>1738</v>
      </c>
      <c r="C844" s="76">
        <f>C845</f>
        <v>200000</v>
      </c>
      <c r="D844" s="76">
        <f t="shared" ref="D844:E844" si="316">D845</f>
        <v>0</v>
      </c>
      <c r="E844" s="76">
        <f t="shared" si="316"/>
        <v>0</v>
      </c>
    </row>
    <row r="845" spans="1:5" s="19" customFormat="1" ht="36" hidden="1" x14ac:dyDescent="0.35">
      <c r="A845" s="18" t="s">
        <v>138</v>
      </c>
      <c r="B845" s="50" t="s">
        <v>1600</v>
      </c>
      <c r="C845" s="21">
        <v>200000</v>
      </c>
      <c r="D845" s="21">
        <v>0</v>
      </c>
      <c r="E845" s="21">
        <v>0</v>
      </c>
    </row>
    <row r="846" spans="1:5" s="14" customFormat="1" ht="36" x14ac:dyDescent="0.35">
      <c r="A846" s="78" t="s">
        <v>1739</v>
      </c>
      <c r="B846" s="79" t="s">
        <v>1741</v>
      </c>
      <c r="C846" s="76">
        <v>250000</v>
      </c>
      <c r="D846" s="76">
        <v>0</v>
      </c>
      <c r="E846" s="76">
        <v>0</v>
      </c>
    </row>
    <row r="847" spans="1:5" s="19" customFormat="1" hidden="1" x14ac:dyDescent="0.35">
      <c r="A847" s="18" t="s">
        <v>177</v>
      </c>
      <c r="B847" s="50" t="s">
        <v>1601</v>
      </c>
      <c r="C847" s="21">
        <v>250000</v>
      </c>
      <c r="D847" s="21">
        <v>0</v>
      </c>
      <c r="E847" s="21">
        <v>0</v>
      </c>
    </row>
    <row r="848" spans="1:5" s="14" customFormat="1" ht="54" x14ac:dyDescent="0.35">
      <c r="A848" s="78" t="s">
        <v>1740</v>
      </c>
      <c r="B848" s="79" t="s">
        <v>1742</v>
      </c>
      <c r="C848" s="76">
        <f>C849</f>
        <v>250000</v>
      </c>
      <c r="D848" s="76">
        <f t="shared" ref="D848:E848" si="317">D849</f>
        <v>0</v>
      </c>
      <c r="E848" s="76">
        <f t="shared" si="317"/>
        <v>0</v>
      </c>
    </row>
    <row r="849" spans="1:5" s="19" customFormat="1" hidden="1" x14ac:dyDescent="0.35">
      <c r="A849" s="18" t="s">
        <v>225</v>
      </c>
      <c r="B849" s="50" t="s">
        <v>1602</v>
      </c>
      <c r="C849" s="21">
        <v>250000</v>
      </c>
      <c r="D849" s="21">
        <v>0</v>
      </c>
      <c r="E849" s="21">
        <v>0</v>
      </c>
    </row>
    <row r="850" spans="1:5" s="14" customFormat="1" ht="54" x14ac:dyDescent="0.35">
      <c r="A850" s="78" t="s">
        <v>1743</v>
      </c>
      <c r="B850" s="79" t="s">
        <v>1744</v>
      </c>
      <c r="C850" s="76">
        <v>240000</v>
      </c>
      <c r="D850" s="76">
        <v>0</v>
      </c>
      <c r="E850" s="76">
        <v>0</v>
      </c>
    </row>
    <row r="851" spans="1:5" s="19" customFormat="1" ht="36" hidden="1" x14ac:dyDescent="0.35">
      <c r="A851" s="18" t="s">
        <v>138</v>
      </c>
      <c r="B851" s="50" t="s">
        <v>1603</v>
      </c>
      <c r="C851" s="21">
        <v>240000</v>
      </c>
      <c r="D851" s="21">
        <v>0</v>
      </c>
      <c r="E851" s="21">
        <v>0</v>
      </c>
    </row>
    <row r="852" spans="1:5" s="14" customFormat="1" ht="36" x14ac:dyDescent="0.35">
      <c r="A852" s="78" t="s">
        <v>1746</v>
      </c>
      <c r="B852" s="79" t="s">
        <v>1745</v>
      </c>
      <c r="C852" s="76">
        <v>200000</v>
      </c>
      <c r="D852" s="76">
        <v>0</v>
      </c>
      <c r="E852" s="76">
        <v>0</v>
      </c>
    </row>
    <row r="853" spans="1:5" s="19" customFormat="1" hidden="1" x14ac:dyDescent="0.35">
      <c r="A853" s="18" t="s">
        <v>177</v>
      </c>
      <c r="B853" s="50" t="s">
        <v>1604</v>
      </c>
      <c r="C853" s="21">
        <v>200000</v>
      </c>
      <c r="D853" s="21">
        <v>0</v>
      </c>
      <c r="E853" s="21">
        <v>0</v>
      </c>
    </row>
    <row r="854" spans="1:5" s="34" customFormat="1" ht="26.25" customHeight="1" x14ac:dyDescent="0.35">
      <c r="A854" s="2" t="s">
        <v>422</v>
      </c>
      <c r="B854" s="106" t="s">
        <v>788</v>
      </c>
      <c r="C854" s="3">
        <f>SUM(C855,C1116,C1120,C1129)</f>
        <v>12388464267</v>
      </c>
      <c r="D854" s="3">
        <f t="shared" ref="D854:E854" si="318">SUM(D855,D1116,D1120,D1129)</f>
        <v>11720923356</v>
      </c>
      <c r="E854" s="3">
        <f t="shared" si="318"/>
        <v>11210784141</v>
      </c>
    </row>
    <row r="855" spans="1:5" s="34" customFormat="1" ht="36" x14ac:dyDescent="0.35">
      <c r="A855" s="2" t="s">
        <v>423</v>
      </c>
      <c r="B855" s="106" t="s">
        <v>424</v>
      </c>
      <c r="C855" s="3">
        <f t="shared" ref="C855:E855" si="319">SUM(C856,C882,C1051,C1095)</f>
        <v>12388294600</v>
      </c>
      <c r="D855" s="3">
        <f t="shared" si="319"/>
        <v>11720769800</v>
      </c>
      <c r="E855" s="3">
        <f t="shared" si="319"/>
        <v>11210629400</v>
      </c>
    </row>
    <row r="856" spans="1:5" s="34" customFormat="1" x14ac:dyDescent="0.35">
      <c r="A856" s="26" t="s">
        <v>425</v>
      </c>
      <c r="B856" s="38" t="s">
        <v>426</v>
      </c>
      <c r="C856" s="3">
        <f t="shared" ref="C856:E856" si="320">SUM(C857,C867,C878)</f>
        <v>303153000</v>
      </c>
      <c r="D856" s="3">
        <f t="shared" si="320"/>
        <v>500000</v>
      </c>
      <c r="E856" s="3">
        <f t="shared" si="320"/>
        <v>500000</v>
      </c>
    </row>
    <row r="857" spans="1:5" s="34" customFormat="1" x14ac:dyDescent="0.35">
      <c r="A857" s="26" t="s">
        <v>888</v>
      </c>
      <c r="B857" s="38" t="s">
        <v>889</v>
      </c>
      <c r="C857" s="3">
        <f t="shared" ref="C857:E857" si="321">SUM(C858)</f>
        <v>232653000</v>
      </c>
      <c r="D857" s="3">
        <f t="shared" si="321"/>
        <v>0</v>
      </c>
      <c r="E857" s="3">
        <f t="shared" si="321"/>
        <v>0</v>
      </c>
    </row>
    <row r="858" spans="1:5" s="34" customFormat="1" ht="36" x14ac:dyDescent="0.35">
      <c r="A858" s="91" t="s">
        <v>890</v>
      </c>
      <c r="B858" s="106" t="s">
        <v>891</v>
      </c>
      <c r="C858" s="3">
        <f t="shared" ref="C858:E858" si="322">SUM(C859:C866)</f>
        <v>232653000</v>
      </c>
      <c r="D858" s="3">
        <f t="shared" si="322"/>
        <v>0</v>
      </c>
      <c r="E858" s="3">
        <f t="shared" si="322"/>
        <v>0</v>
      </c>
    </row>
    <row r="859" spans="1:5" s="34" customFormat="1" ht="54" hidden="1" x14ac:dyDescent="0.35">
      <c r="A859" s="64" t="s">
        <v>892</v>
      </c>
      <c r="B859" s="52" t="s">
        <v>893</v>
      </c>
      <c r="C859" s="37">
        <v>232653000</v>
      </c>
      <c r="D859" s="37">
        <v>0</v>
      </c>
      <c r="E859" s="37">
        <v>0</v>
      </c>
    </row>
    <row r="860" spans="1:5" s="34" customFormat="1" hidden="1" x14ac:dyDescent="0.35">
      <c r="A860" s="64" t="s">
        <v>894</v>
      </c>
      <c r="B860" s="52" t="s">
        <v>893</v>
      </c>
      <c r="C860" s="37">
        <v>0</v>
      </c>
      <c r="D860" s="37">
        <v>0</v>
      </c>
      <c r="E860" s="37">
        <v>0</v>
      </c>
    </row>
    <row r="861" spans="1:5" s="34" customFormat="1" ht="36" hidden="1" x14ac:dyDescent="0.35">
      <c r="A861" s="64" t="s">
        <v>895</v>
      </c>
      <c r="B861" s="52" t="s">
        <v>893</v>
      </c>
      <c r="C861" s="37">
        <v>0</v>
      </c>
      <c r="D861" s="37">
        <v>0</v>
      </c>
      <c r="E861" s="37">
        <v>0</v>
      </c>
    </row>
    <row r="862" spans="1:5" s="34" customFormat="1" ht="36" hidden="1" x14ac:dyDescent="0.35">
      <c r="A862" s="6" t="s">
        <v>896</v>
      </c>
      <c r="B862" s="52" t="s">
        <v>893</v>
      </c>
      <c r="C862" s="37">
        <v>0</v>
      </c>
      <c r="D862" s="37">
        <v>0</v>
      </c>
      <c r="E862" s="37">
        <v>0</v>
      </c>
    </row>
    <row r="863" spans="1:5" s="34" customFormat="1" ht="36" hidden="1" x14ac:dyDescent="0.35">
      <c r="A863" s="6" t="s">
        <v>897</v>
      </c>
      <c r="B863" s="52" t="s">
        <v>893</v>
      </c>
      <c r="C863" s="37">
        <v>0</v>
      </c>
      <c r="D863" s="37">
        <v>0</v>
      </c>
      <c r="E863" s="37">
        <v>0</v>
      </c>
    </row>
    <row r="864" spans="1:5" s="34" customFormat="1" hidden="1" x14ac:dyDescent="0.35">
      <c r="A864" s="6" t="s">
        <v>1310</v>
      </c>
      <c r="B864" s="52" t="s">
        <v>893</v>
      </c>
      <c r="C864" s="37">
        <v>0</v>
      </c>
      <c r="D864" s="37">
        <v>0</v>
      </c>
      <c r="E864" s="37">
        <v>0</v>
      </c>
    </row>
    <row r="865" spans="1:5" s="34" customFormat="1" hidden="1" x14ac:dyDescent="0.35">
      <c r="A865" s="6" t="s">
        <v>1311</v>
      </c>
      <c r="B865" s="52" t="s">
        <v>893</v>
      </c>
      <c r="C865" s="37">
        <v>0</v>
      </c>
      <c r="D865" s="37">
        <v>0</v>
      </c>
      <c r="E865" s="37">
        <v>0</v>
      </c>
    </row>
    <row r="866" spans="1:5" s="34" customFormat="1" hidden="1" x14ac:dyDescent="0.35">
      <c r="A866" s="6" t="s">
        <v>1312</v>
      </c>
      <c r="B866" s="52" t="s">
        <v>893</v>
      </c>
      <c r="C866" s="37">
        <v>0</v>
      </c>
      <c r="D866" s="37">
        <v>0</v>
      </c>
      <c r="E866" s="37">
        <v>0</v>
      </c>
    </row>
    <row r="867" spans="1:5" s="34" customFormat="1" x14ac:dyDescent="0.35">
      <c r="A867" s="26" t="s">
        <v>898</v>
      </c>
      <c r="B867" s="38" t="s">
        <v>899</v>
      </c>
      <c r="C867" s="3">
        <f t="shared" ref="C867:E867" si="323">SUM(C868)</f>
        <v>70500000</v>
      </c>
      <c r="D867" s="3">
        <f t="shared" si="323"/>
        <v>500000</v>
      </c>
      <c r="E867" s="3">
        <f t="shared" si="323"/>
        <v>500000</v>
      </c>
    </row>
    <row r="868" spans="1:5" s="34" customFormat="1" ht="36" x14ac:dyDescent="0.35">
      <c r="A868" s="26" t="s">
        <v>900</v>
      </c>
      <c r="B868" s="38" t="s">
        <v>901</v>
      </c>
      <c r="C868" s="3">
        <f t="shared" ref="C868" si="324">SUM(C869:C877)</f>
        <v>70500000</v>
      </c>
      <c r="D868" s="3">
        <f t="shared" ref="D868" si="325">SUM(D869:D877)</f>
        <v>500000</v>
      </c>
      <c r="E868" s="3">
        <f t="shared" ref="E868" si="326">SUM(E869:E877)</f>
        <v>500000</v>
      </c>
    </row>
    <row r="869" spans="1:5" s="34" customFormat="1" ht="36" hidden="1" x14ac:dyDescent="0.35">
      <c r="A869" s="6" t="s">
        <v>902</v>
      </c>
      <c r="B869" s="52" t="s">
        <v>903</v>
      </c>
      <c r="C869" s="37">
        <v>70500000</v>
      </c>
      <c r="D869" s="37">
        <v>500000</v>
      </c>
      <c r="E869" s="37">
        <v>500000</v>
      </c>
    </row>
    <row r="870" spans="1:5" s="34" customFormat="1" ht="36" hidden="1" x14ac:dyDescent="0.35">
      <c r="A870" s="6" t="s">
        <v>1511</v>
      </c>
      <c r="B870" s="52" t="s">
        <v>903</v>
      </c>
      <c r="C870" s="37">
        <v>0</v>
      </c>
      <c r="D870" s="37">
        <v>0</v>
      </c>
      <c r="E870" s="37">
        <v>0</v>
      </c>
    </row>
    <row r="871" spans="1:5" s="34" customFormat="1" ht="36" hidden="1" x14ac:dyDescent="0.35">
      <c r="A871" s="6" t="s">
        <v>1512</v>
      </c>
      <c r="B871" s="52" t="s">
        <v>903</v>
      </c>
      <c r="C871" s="37">
        <v>0</v>
      </c>
      <c r="D871" s="37">
        <v>0</v>
      </c>
      <c r="E871" s="37">
        <v>0</v>
      </c>
    </row>
    <row r="872" spans="1:5" s="34" customFormat="1" hidden="1" x14ac:dyDescent="0.35">
      <c r="A872" s="6" t="s">
        <v>1460</v>
      </c>
      <c r="B872" s="52" t="s">
        <v>1461</v>
      </c>
      <c r="C872" s="37">
        <v>0</v>
      </c>
      <c r="D872" s="37">
        <v>0</v>
      </c>
      <c r="E872" s="37">
        <v>0</v>
      </c>
    </row>
    <row r="873" spans="1:5" s="34" customFormat="1" ht="36" hidden="1" x14ac:dyDescent="0.35">
      <c r="A873" s="6" t="s">
        <v>1495</v>
      </c>
      <c r="B873" s="52" t="s">
        <v>1355</v>
      </c>
      <c r="C873" s="37">
        <v>0</v>
      </c>
      <c r="D873" s="37">
        <v>0</v>
      </c>
      <c r="E873" s="37">
        <v>0</v>
      </c>
    </row>
    <row r="874" spans="1:5" s="34" customFormat="1" ht="36" hidden="1" x14ac:dyDescent="0.35">
      <c r="A874" s="6" t="s">
        <v>1510</v>
      </c>
      <c r="B874" s="52" t="s">
        <v>903</v>
      </c>
      <c r="C874" s="37">
        <v>0</v>
      </c>
      <c r="D874" s="37">
        <v>0</v>
      </c>
      <c r="E874" s="37">
        <v>0</v>
      </c>
    </row>
    <row r="875" spans="1:5" s="34" customFormat="1" ht="36" hidden="1" x14ac:dyDescent="0.35">
      <c r="A875" s="6" t="s">
        <v>1666</v>
      </c>
      <c r="B875" s="52" t="s">
        <v>903</v>
      </c>
      <c r="C875" s="37">
        <v>0</v>
      </c>
      <c r="D875" s="37">
        <v>0</v>
      </c>
      <c r="E875" s="37">
        <v>0</v>
      </c>
    </row>
    <row r="876" spans="1:5" s="34" customFormat="1" ht="54" hidden="1" x14ac:dyDescent="0.35">
      <c r="A876" s="6" t="s">
        <v>1608</v>
      </c>
      <c r="B876" s="52" t="s">
        <v>903</v>
      </c>
      <c r="C876" s="37">
        <v>0</v>
      </c>
      <c r="D876" s="37">
        <v>0</v>
      </c>
      <c r="E876" s="37">
        <v>0</v>
      </c>
    </row>
    <row r="877" spans="1:5" s="34" customFormat="1" ht="54" hidden="1" x14ac:dyDescent="0.35">
      <c r="A877" s="6" t="s">
        <v>1609</v>
      </c>
      <c r="B877" s="52" t="s">
        <v>1610</v>
      </c>
      <c r="C877" s="37">
        <v>0</v>
      </c>
      <c r="D877" s="37">
        <v>0</v>
      </c>
      <c r="E877" s="37">
        <v>0</v>
      </c>
    </row>
    <row r="878" spans="1:5" s="73" customFormat="1" hidden="1" x14ac:dyDescent="0.35">
      <c r="A878" s="78" t="s">
        <v>1261</v>
      </c>
      <c r="B878" s="79" t="s">
        <v>1264</v>
      </c>
      <c r="C878" s="76">
        <f t="shared" ref="C878:E878" si="327">C879</f>
        <v>0</v>
      </c>
      <c r="D878" s="76">
        <f t="shared" si="327"/>
        <v>0</v>
      </c>
      <c r="E878" s="76">
        <f t="shared" si="327"/>
        <v>0</v>
      </c>
    </row>
    <row r="879" spans="1:5" s="73" customFormat="1" hidden="1" x14ac:dyDescent="0.35">
      <c r="A879" s="78" t="s">
        <v>1262</v>
      </c>
      <c r="B879" s="79" t="s">
        <v>1263</v>
      </c>
      <c r="C879" s="76">
        <f t="shared" ref="C879:E879" si="328">C880+C881</f>
        <v>0</v>
      </c>
      <c r="D879" s="76">
        <f t="shared" si="328"/>
        <v>0</v>
      </c>
      <c r="E879" s="76">
        <f t="shared" si="328"/>
        <v>0</v>
      </c>
    </row>
    <row r="880" spans="1:5" s="34" customFormat="1" hidden="1" x14ac:dyDescent="0.35">
      <c r="A880" s="6" t="s">
        <v>1313</v>
      </c>
      <c r="B880" s="52" t="s">
        <v>1462</v>
      </c>
      <c r="C880" s="37">
        <v>0</v>
      </c>
      <c r="D880" s="37">
        <v>0</v>
      </c>
      <c r="E880" s="37">
        <v>0</v>
      </c>
    </row>
    <row r="881" spans="1:5" s="34" customFormat="1" hidden="1" x14ac:dyDescent="0.35">
      <c r="A881" s="6" t="s">
        <v>1350</v>
      </c>
      <c r="B881" s="52" t="s">
        <v>1266</v>
      </c>
      <c r="C881" s="37">
        <v>0</v>
      </c>
      <c r="D881" s="37">
        <v>0</v>
      </c>
      <c r="E881" s="37">
        <v>0</v>
      </c>
    </row>
    <row r="882" spans="1:5" s="34" customFormat="1" x14ac:dyDescent="0.35">
      <c r="A882" s="26" t="s">
        <v>427</v>
      </c>
      <c r="B882" s="38" t="s">
        <v>428</v>
      </c>
      <c r="C882" s="3">
        <f t="shared" ref="C882" si="329">SUM(C883,C902,C908,C914,C918,C927,C930,C933,C936,C939,C942,C946,C949,C955,C952,C958,C961,C965,C968,C971,C980,C983,C987,C990,C993,C998,C1001,C1004,C1007,C1010,C1013,C1021,C977,C1016,C924,C974)</f>
        <v>3740049400</v>
      </c>
      <c r="D882" s="3">
        <f t="shared" ref="D882:E882" si="330">SUM(D883,D902,D908,D914,D918,D927,D930,D933,D936,D939,D942,D946,D949,D955,D952,D958,D961,D965,D968,D971,D980,D983,D987,D990,D993,D998,D1001,D1004,D1007,D1010,D1013,D1021,D977,D1016,D924,D974)</f>
        <v>3178359800</v>
      </c>
      <c r="E882" s="3">
        <f t="shared" si="330"/>
        <v>2661979500</v>
      </c>
    </row>
    <row r="883" spans="1:5" s="34" customFormat="1" ht="36" x14ac:dyDescent="0.35">
      <c r="A883" s="2" t="s">
        <v>904</v>
      </c>
      <c r="B883" s="106" t="s">
        <v>905</v>
      </c>
      <c r="C883" s="3">
        <f t="shared" ref="C883:E883" si="331">SUM(C884)</f>
        <v>604606200</v>
      </c>
      <c r="D883" s="3">
        <f t="shared" si="331"/>
        <v>87668800</v>
      </c>
      <c r="E883" s="3">
        <f t="shared" si="331"/>
        <v>208688800</v>
      </c>
    </row>
    <row r="884" spans="1:5" s="34" customFormat="1" ht="36" x14ac:dyDescent="0.35">
      <c r="A884" s="2" t="s">
        <v>906</v>
      </c>
      <c r="B884" s="106" t="s">
        <v>907</v>
      </c>
      <c r="C884" s="3">
        <f t="shared" ref="C884:E884" si="332">SUM(C885:C901)</f>
        <v>604606200</v>
      </c>
      <c r="D884" s="3">
        <f t="shared" si="332"/>
        <v>87668800</v>
      </c>
      <c r="E884" s="3">
        <f t="shared" si="332"/>
        <v>208688800</v>
      </c>
    </row>
    <row r="885" spans="1:5" s="34" customFormat="1" ht="36" hidden="1" x14ac:dyDescent="0.35">
      <c r="A885" s="64" t="s">
        <v>1154</v>
      </c>
      <c r="B885" s="52" t="s">
        <v>908</v>
      </c>
      <c r="C885" s="37"/>
      <c r="D885" s="37"/>
      <c r="E885" s="37"/>
    </row>
    <row r="886" spans="1:5" s="34" customFormat="1" ht="36" hidden="1" x14ac:dyDescent="0.35">
      <c r="A886" s="6" t="s">
        <v>1403</v>
      </c>
      <c r="B886" s="52" t="s">
        <v>1285</v>
      </c>
      <c r="C886" s="37">
        <v>0</v>
      </c>
      <c r="D886" s="37">
        <v>0</v>
      </c>
      <c r="E886" s="37">
        <v>0</v>
      </c>
    </row>
    <row r="887" spans="1:5" s="34" customFormat="1" hidden="1" x14ac:dyDescent="0.35">
      <c r="A887" s="6" t="s">
        <v>1573</v>
      </c>
      <c r="B887" s="52" t="s">
        <v>1285</v>
      </c>
      <c r="C887" s="37">
        <v>0</v>
      </c>
      <c r="D887" s="37">
        <v>20000000</v>
      </c>
      <c r="E887" s="37">
        <v>100000000</v>
      </c>
    </row>
    <row r="888" spans="1:5" s="34" customFormat="1" ht="72" hidden="1" x14ac:dyDescent="0.35">
      <c r="A888" s="6" t="s">
        <v>910</v>
      </c>
      <c r="B888" s="52" t="s">
        <v>1285</v>
      </c>
      <c r="C888" s="37">
        <v>0</v>
      </c>
      <c r="D888" s="37">
        <v>0</v>
      </c>
      <c r="E888" s="37">
        <v>0</v>
      </c>
    </row>
    <row r="889" spans="1:5" s="34" customFormat="1" ht="36" hidden="1" x14ac:dyDescent="0.35">
      <c r="A889" s="6" t="s">
        <v>1665</v>
      </c>
      <c r="B889" s="52" t="s">
        <v>1285</v>
      </c>
      <c r="C889" s="37">
        <v>212768900</v>
      </c>
      <c r="D889" s="37">
        <v>0</v>
      </c>
      <c r="E889" s="37">
        <v>0</v>
      </c>
    </row>
    <row r="890" spans="1:5" s="34" customFormat="1" ht="36" hidden="1" x14ac:dyDescent="0.35">
      <c r="A890" s="6" t="s">
        <v>1665</v>
      </c>
      <c r="B890" s="52" t="s">
        <v>1285</v>
      </c>
      <c r="C890" s="37">
        <v>117135200</v>
      </c>
      <c r="D890" s="37">
        <v>0</v>
      </c>
      <c r="E890" s="37">
        <v>0</v>
      </c>
    </row>
    <row r="891" spans="1:5" s="34" customFormat="1" ht="36" hidden="1" x14ac:dyDescent="0.35">
      <c r="A891" s="6" t="s">
        <v>1404</v>
      </c>
      <c r="B891" s="52" t="s">
        <v>1285</v>
      </c>
      <c r="C891" s="98">
        <v>0</v>
      </c>
      <c r="D891" s="98">
        <v>0</v>
      </c>
      <c r="E891" s="98">
        <v>0</v>
      </c>
    </row>
    <row r="892" spans="1:5" s="34" customFormat="1" ht="54" hidden="1" x14ac:dyDescent="0.35">
      <c r="A892" s="6" t="s">
        <v>1508</v>
      </c>
      <c r="B892" s="52" t="s">
        <v>1285</v>
      </c>
      <c r="C892" s="5">
        <v>124327700</v>
      </c>
      <c r="D892" s="5">
        <v>0</v>
      </c>
      <c r="E892" s="5">
        <v>0</v>
      </c>
    </row>
    <row r="893" spans="1:5" s="34" customFormat="1" ht="36" hidden="1" x14ac:dyDescent="0.35">
      <c r="A893" s="6" t="s">
        <v>1393</v>
      </c>
      <c r="B893" s="52" t="s">
        <v>1285</v>
      </c>
      <c r="C893" s="37">
        <v>0</v>
      </c>
      <c r="D893" s="37">
        <v>0</v>
      </c>
      <c r="E893" s="37">
        <v>0</v>
      </c>
    </row>
    <row r="894" spans="1:5" s="34" customFormat="1" ht="36" hidden="1" x14ac:dyDescent="0.35">
      <c r="A894" s="6" t="s">
        <v>1393</v>
      </c>
      <c r="B894" s="52" t="s">
        <v>1285</v>
      </c>
      <c r="C894" s="37">
        <v>0</v>
      </c>
      <c r="D894" s="37">
        <v>0</v>
      </c>
      <c r="E894" s="37">
        <v>0</v>
      </c>
    </row>
    <row r="895" spans="1:5" s="34" customFormat="1" ht="54" hidden="1" x14ac:dyDescent="0.35">
      <c r="A895" s="6" t="s">
        <v>1363</v>
      </c>
      <c r="B895" s="52" t="s">
        <v>1285</v>
      </c>
      <c r="C895" s="37">
        <v>0</v>
      </c>
      <c r="D895" s="37">
        <v>0</v>
      </c>
      <c r="E895" s="37">
        <v>0</v>
      </c>
    </row>
    <row r="896" spans="1:5" s="34" customFormat="1" ht="36" hidden="1" x14ac:dyDescent="0.35">
      <c r="A896" s="6" t="s">
        <v>1652</v>
      </c>
      <c r="B896" s="52" t="s">
        <v>909</v>
      </c>
      <c r="C896" s="37">
        <v>0</v>
      </c>
      <c r="D896" s="37">
        <v>30075200</v>
      </c>
      <c r="E896" s="37">
        <v>108688800</v>
      </c>
    </row>
    <row r="897" spans="1:5" s="34" customFormat="1" ht="54" hidden="1" x14ac:dyDescent="0.35">
      <c r="A897" s="6" t="s">
        <v>1365</v>
      </c>
      <c r="B897" s="52" t="s">
        <v>1285</v>
      </c>
      <c r="C897" s="37">
        <v>0</v>
      </c>
      <c r="D897" s="37">
        <v>0</v>
      </c>
      <c r="E897" s="37">
        <v>0</v>
      </c>
    </row>
    <row r="898" spans="1:5" s="34" customFormat="1" hidden="1" x14ac:dyDescent="0.35">
      <c r="A898" s="6" t="s">
        <v>1513</v>
      </c>
      <c r="B898" s="52" t="s">
        <v>1285</v>
      </c>
      <c r="C898" s="37">
        <v>0</v>
      </c>
      <c r="D898" s="37">
        <v>0</v>
      </c>
      <c r="E898" s="37">
        <v>0</v>
      </c>
    </row>
    <row r="899" spans="1:5" s="34" customFormat="1" hidden="1" x14ac:dyDescent="0.35">
      <c r="A899" s="6" t="s">
        <v>1514</v>
      </c>
      <c r="B899" s="52" t="s">
        <v>1285</v>
      </c>
      <c r="C899" s="37">
        <v>0</v>
      </c>
      <c r="D899" s="37">
        <v>0</v>
      </c>
      <c r="E899" s="37">
        <v>0</v>
      </c>
    </row>
    <row r="900" spans="1:5" s="34" customFormat="1" ht="36" hidden="1" x14ac:dyDescent="0.35">
      <c r="A900" s="6" t="s">
        <v>1515</v>
      </c>
      <c r="B900" s="52" t="s">
        <v>1285</v>
      </c>
      <c r="C900" s="37">
        <v>0</v>
      </c>
      <c r="D900" s="37">
        <v>0</v>
      </c>
      <c r="E900" s="37">
        <v>0</v>
      </c>
    </row>
    <row r="901" spans="1:5" s="34" customFormat="1" ht="36" hidden="1" x14ac:dyDescent="0.35">
      <c r="A901" s="6" t="s">
        <v>1653</v>
      </c>
      <c r="B901" s="52" t="s">
        <v>1314</v>
      </c>
      <c r="C901" s="37">
        <v>150374400</v>
      </c>
      <c r="D901" s="37">
        <v>37593600</v>
      </c>
      <c r="E901" s="37">
        <v>0</v>
      </c>
    </row>
    <row r="902" spans="1:5" s="34" customFormat="1" ht="72" x14ac:dyDescent="0.35">
      <c r="A902" s="2" t="s">
        <v>911</v>
      </c>
      <c r="B902" s="106" t="s">
        <v>912</v>
      </c>
      <c r="C902" s="3">
        <f t="shared" ref="C902:E902" si="333">SUM(C903)</f>
        <v>1271172300</v>
      </c>
      <c r="D902" s="3">
        <f t="shared" si="333"/>
        <v>1271172300</v>
      </c>
      <c r="E902" s="3">
        <f t="shared" si="333"/>
        <v>1271172300</v>
      </c>
    </row>
    <row r="903" spans="1:5" s="34" customFormat="1" ht="72" x14ac:dyDescent="0.35">
      <c r="A903" s="2" t="s">
        <v>913</v>
      </c>
      <c r="B903" s="106" t="s">
        <v>914</v>
      </c>
      <c r="C903" s="3">
        <f t="shared" ref="C903:E903" si="334">SUM(C904,C905,C906,C907)</f>
        <v>1271172300</v>
      </c>
      <c r="D903" s="3">
        <f t="shared" si="334"/>
        <v>1271172300</v>
      </c>
      <c r="E903" s="3">
        <f t="shared" si="334"/>
        <v>1271172300</v>
      </c>
    </row>
    <row r="904" spans="1:5" s="34" customFormat="1" hidden="1" x14ac:dyDescent="0.35">
      <c r="A904" s="64" t="s">
        <v>1027</v>
      </c>
      <c r="B904" s="52" t="s">
        <v>1286</v>
      </c>
      <c r="C904" s="37">
        <v>0</v>
      </c>
      <c r="D904" s="37">
        <v>0</v>
      </c>
      <c r="E904" s="37">
        <v>0</v>
      </c>
    </row>
    <row r="905" spans="1:5" s="34" customFormat="1" ht="36" hidden="1" x14ac:dyDescent="0.35">
      <c r="A905" s="64" t="s">
        <v>1351</v>
      </c>
      <c r="B905" s="52" t="s">
        <v>1286</v>
      </c>
      <c r="C905" s="37">
        <v>251172300</v>
      </c>
      <c r="D905" s="37">
        <v>251172300</v>
      </c>
      <c r="E905" s="37">
        <v>251172300</v>
      </c>
    </row>
    <row r="906" spans="1:5" s="34" customFormat="1" ht="56.25" hidden="1" customHeight="1" x14ac:dyDescent="0.35">
      <c r="A906" s="64" t="s">
        <v>1351</v>
      </c>
      <c r="B906" s="52" t="s">
        <v>1286</v>
      </c>
      <c r="C906" s="37">
        <v>0</v>
      </c>
      <c r="D906" s="37">
        <v>0</v>
      </c>
      <c r="E906" s="37">
        <v>0</v>
      </c>
    </row>
    <row r="907" spans="1:5" s="34" customFormat="1" hidden="1" x14ac:dyDescent="0.35">
      <c r="A907" s="64" t="s">
        <v>1444</v>
      </c>
      <c r="B907" s="52" t="s">
        <v>1286</v>
      </c>
      <c r="C907" s="37">
        <v>1020000000</v>
      </c>
      <c r="D907" s="37">
        <v>1020000000</v>
      </c>
      <c r="E907" s="37">
        <v>1020000000</v>
      </c>
    </row>
    <row r="908" spans="1:5" s="34" customFormat="1" ht="88.5" customHeight="1" x14ac:dyDescent="0.35">
      <c r="A908" s="2" t="s">
        <v>1749</v>
      </c>
      <c r="B908" s="106" t="s">
        <v>915</v>
      </c>
      <c r="C908" s="3">
        <f t="shared" ref="C908:E908" si="335">SUM(C909)</f>
        <v>0</v>
      </c>
      <c r="D908" s="3">
        <f t="shared" si="335"/>
        <v>222082600</v>
      </c>
      <c r="E908" s="3">
        <f t="shared" si="335"/>
        <v>0</v>
      </c>
    </row>
    <row r="909" spans="1:5" s="34" customFormat="1" ht="72" x14ac:dyDescent="0.35">
      <c r="A909" s="2" t="s">
        <v>1750</v>
      </c>
      <c r="B909" s="106" t="s">
        <v>916</v>
      </c>
      <c r="C909" s="3">
        <f t="shared" ref="C909:E909" si="336">SUM(C910:C913)</f>
        <v>0</v>
      </c>
      <c r="D909" s="3">
        <f t="shared" si="336"/>
        <v>222082600</v>
      </c>
      <c r="E909" s="3">
        <f t="shared" si="336"/>
        <v>0</v>
      </c>
    </row>
    <row r="910" spans="1:5" s="34" customFormat="1" ht="54" hidden="1" x14ac:dyDescent="0.35">
      <c r="A910" s="64" t="s">
        <v>1155</v>
      </c>
      <c r="B910" s="52" t="s">
        <v>917</v>
      </c>
      <c r="C910" s="37">
        <v>0</v>
      </c>
      <c r="D910" s="37">
        <v>0</v>
      </c>
      <c r="E910" s="37">
        <v>0</v>
      </c>
    </row>
    <row r="911" spans="1:5" s="34" customFormat="1" ht="72" hidden="1" x14ac:dyDescent="0.35">
      <c r="A911" s="64" t="s">
        <v>1516</v>
      </c>
      <c r="B911" s="52" t="s">
        <v>1394</v>
      </c>
      <c r="C911" s="37">
        <v>0</v>
      </c>
      <c r="D911" s="37">
        <v>222082600</v>
      </c>
      <c r="E911" s="37">
        <v>0</v>
      </c>
    </row>
    <row r="912" spans="1:5" s="34" customFormat="1" ht="72" hidden="1" x14ac:dyDescent="0.35">
      <c r="A912" s="64" t="s">
        <v>1517</v>
      </c>
      <c r="B912" s="52" t="s">
        <v>1394</v>
      </c>
      <c r="C912" s="37">
        <v>0</v>
      </c>
      <c r="D912" s="37">
        <v>0</v>
      </c>
      <c r="E912" s="37">
        <v>0</v>
      </c>
    </row>
    <row r="913" spans="1:5" s="34" customFormat="1" ht="72" hidden="1" x14ac:dyDescent="0.35">
      <c r="A913" s="64" t="s">
        <v>1463</v>
      </c>
      <c r="B913" s="52" t="s">
        <v>1394</v>
      </c>
      <c r="C913" s="37">
        <v>0</v>
      </c>
      <c r="D913" s="37">
        <v>0</v>
      </c>
      <c r="E913" s="37">
        <v>0</v>
      </c>
    </row>
    <row r="914" spans="1:5" s="34" customFormat="1" ht="72" x14ac:dyDescent="0.35">
      <c r="A914" s="2" t="s">
        <v>918</v>
      </c>
      <c r="B914" s="106" t="s">
        <v>919</v>
      </c>
      <c r="C914" s="3">
        <f t="shared" ref="C914:D914" si="337">SUM(C915)</f>
        <v>340206400</v>
      </c>
      <c r="D914" s="3">
        <f t="shared" si="337"/>
        <v>141271200</v>
      </c>
      <c r="E914" s="3">
        <f>SUM(E915)</f>
        <v>141271200</v>
      </c>
    </row>
    <row r="915" spans="1:5" s="34" customFormat="1" ht="72" x14ac:dyDescent="0.35">
      <c r="A915" s="2" t="s">
        <v>920</v>
      </c>
      <c r="B915" s="106" t="s">
        <v>921</v>
      </c>
      <c r="C915" s="3">
        <f t="shared" ref="C915:E915" si="338">SUM(C917+C916)</f>
        <v>340206400</v>
      </c>
      <c r="D915" s="3">
        <f t="shared" si="338"/>
        <v>141271200</v>
      </c>
      <c r="E915" s="3">
        <f t="shared" si="338"/>
        <v>141271200</v>
      </c>
    </row>
    <row r="916" spans="1:5" s="34" customFormat="1" ht="54" hidden="1" x14ac:dyDescent="0.35">
      <c r="A916" s="64" t="s">
        <v>1518</v>
      </c>
      <c r="B916" s="52" t="s">
        <v>1417</v>
      </c>
      <c r="C916" s="37">
        <v>340206400</v>
      </c>
      <c r="D916" s="37">
        <v>141271200</v>
      </c>
      <c r="E916" s="37">
        <v>141271200</v>
      </c>
    </row>
    <row r="917" spans="1:5" s="34" customFormat="1" ht="72" hidden="1" x14ac:dyDescent="0.35">
      <c r="A917" s="64" t="s">
        <v>1519</v>
      </c>
      <c r="B917" s="52" t="s">
        <v>1417</v>
      </c>
      <c r="C917" s="37">
        <v>0</v>
      </c>
      <c r="D917" s="37">
        <v>0</v>
      </c>
      <c r="E917" s="37">
        <v>0</v>
      </c>
    </row>
    <row r="918" spans="1:5" s="34" customFormat="1" ht="36" hidden="1" x14ac:dyDescent="0.35">
      <c r="A918" s="2" t="s">
        <v>922</v>
      </c>
      <c r="B918" s="106" t="s">
        <v>923</v>
      </c>
      <c r="C918" s="3">
        <f t="shared" ref="C918:E918" si="339">SUM(C919)</f>
        <v>0</v>
      </c>
      <c r="D918" s="3">
        <f t="shared" si="339"/>
        <v>0</v>
      </c>
      <c r="E918" s="3">
        <f t="shared" si="339"/>
        <v>0</v>
      </c>
    </row>
    <row r="919" spans="1:5" s="34" customFormat="1" ht="36" hidden="1" x14ac:dyDescent="0.35">
      <c r="A919" s="2" t="s">
        <v>924</v>
      </c>
      <c r="B919" s="106" t="s">
        <v>925</v>
      </c>
      <c r="C919" s="3">
        <f t="shared" ref="C919:E919" si="340">SUM(C920:C923)</f>
        <v>0</v>
      </c>
      <c r="D919" s="3">
        <f t="shared" si="340"/>
        <v>0</v>
      </c>
      <c r="E919" s="3">
        <f t="shared" si="340"/>
        <v>0</v>
      </c>
    </row>
    <row r="920" spans="1:5" s="34" customFormat="1" ht="36" hidden="1" x14ac:dyDescent="0.35">
      <c r="A920" s="4" t="s">
        <v>1364</v>
      </c>
      <c r="B920" s="52" t="s">
        <v>1287</v>
      </c>
      <c r="C920" s="37"/>
      <c r="D920" s="37"/>
      <c r="E920" s="37"/>
    </row>
    <row r="921" spans="1:5" s="34" customFormat="1" ht="36" hidden="1" x14ac:dyDescent="0.35">
      <c r="A921" s="4" t="s">
        <v>1445</v>
      </c>
      <c r="B921" s="52" t="s">
        <v>1287</v>
      </c>
      <c r="C921" s="37">
        <v>0</v>
      </c>
      <c r="D921" s="37">
        <v>0</v>
      </c>
      <c r="E921" s="37">
        <v>0</v>
      </c>
    </row>
    <row r="922" spans="1:5" s="34" customFormat="1" ht="54" hidden="1" x14ac:dyDescent="0.35">
      <c r="A922" s="4" t="s">
        <v>1520</v>
      </c>
      <c r="B922" s="52" t="s">
        <v>1287</v>
      </c>
      <c r="C922" s="37">
        <v>0</v>
      </c>
      <c r="D922" s="37">
        <v>0</v>
      </c>
      <c r="E922" s="37">
        <v>0</v>
      </c>
    </row>
    <row r="923" spans="1:5" s="34" customFormat="1" ht="54" hidden="1" x14ac:dyDescent="0.35">
      <c r="A923" s="4" t="s">
        <v>1521</v>
      </c>
      <c r="B923" s="52" t="s">
        <v>1287</v>
      </c>
      <c r="C923" s="37">
        <v>0</v>
      </c>
      <c r="D923" s="37">
        <v>0</v>
      </c>
      <c r="E923" s="37">
        <v>0</v>
      </c>
    </row>
    <row r="924" spans="1:5" s="73" customFormat="1" ht="36" hidden="1" x14ac:dyDescent="0.35">
      <c r="A924" s="78" t="s">
        <v>1553</v>
      </c>
      <c r="B924" s="79" t="s">
        <v>1555</v>
      </c>
      <c r="C924" s="76">
        <f t="shared" ref="C924:E925" si="341">C925</f>
        <v>0</v>
      </c>
      <c r="D924" s="76">
        <f t="shared" si="341"/>
        <v>0</v>
      </c>
      <c r="E924" s="76">
        <f t="shared" si="341"/>
        <v>0</v>
      </c>
    </row>
    <row r="925" spans="1:5" s="73" customFormat="1" ht="36" hidden="1" x14ac:dyDescent="0.35">
      <c r="A925" s="78" t="s">
        <v>1554</v>
      </c>
      <c r="B925" s="79" t="s">
        <v>1556</v>
      </c>
      <c r="C925" s="76">
        <f t="shared" si="341"/>
        <v>0</v>
      </c>
      <c r="D925" s="76">
        <f t="shared" si="341"/>
        <v>0</v>
      </c>
      <c r="E925" s="76">
        <f t="shared" si="341"/>
        <v>0</v>
      </c>
    </row>
    <row r="926" spans="1:5" s="34" customFormat="1" ht="36" hidden="1" x14ac:dyDescent="0.35">
      <c r="A926" s="4" t="s">
        <v>138</v>
      </c>
      <c r="B926" s="52" t="s">
        <v>1557</v>
      </c>
      <c r="C926" s="37">
        <v>0</v>
      </c>
      <c r="D926" s="37">
        <v>0</v>
      </c>
      <c r="E926" s="37">
        <v>0</v>
      </c>
    </row>
    <row r="927" spans="1:5" s="34" customFormat="1" ht="54" hidden="1" x14ac:dyDescent="0.35">
      <c r="A927" s="2" t="s">
        <v>926</v>
      </c>
      <c r="B927" s="38" t="s">
        <v>927</v>
      </c>
      <c r="C927" s="3"/>
      <c r="D927" s="3"/>
      <c r="E927" s="3"/>
    </row>
    <row r="928" spans="1:5" s="34" customFormat="1" ht="54" hidden="1" x14ac:dyDescent="0.35">
      <c r="A928" s="2" t="s">
        <v>928</v>
      </c>
      <c r="B928" s="38" t="s">
        <v>929</v>
      </c>
      <c r="C928" s="3"/>
      <c r="D928" s="3"/>
      <c r="E928" s="3"/>
    </row>
    <row r="929" spans="1:5" s="34" customFormat="1" ht="36" hidden="1" x14ac:dyDescent="0.35">
      <c r="A929" s="6" t="s">
        <v>930</v>
      </c>
      <c r="B929" s="52" t="s">
        <v>931</v>
      </c>
      <c r="C929" s="37"/>
      <c r="D929" s="37"/>
      <c r="E929" s="37"/>
    </row>
    <row r="930" spans="1:5" s="34" customFormat="1" ht="36" hidden="1" x14ac:dyDescent="0.35">
      <c r="A930" s="2" t="s">
        <v>932</v>
      </c>
      <c r="B930" s="38" t="s">
        <v>933</v>
      </c>
      <c r="C930" s="3"/>
      <c r="D930" s="3"/>
      <c r="E930" s="3"/>
    </row>
    <row r="931" spans="1:5" s="34" customFormat="1" ht="54" hidden="1" x14ac:dyDescent="0.35">
      <c r="A931" s="2" t="s">
        <v>934</v>
      </c>
      <c r="B931" s="38" t="s">
        <v>935</v>
      </c>
      <c r="C931" s="3"/>
      <c r="D931" s="3"/>
      <c r="E931" s="3"/>
    </row>
    <row r="932" spans="1:5" s="34" customFormat="1" ht="36" hidden="1" x14ac:dyDescent="0.35">
      <c r="A932" s="6" t="s">
        <v>936</v>
      </c>
      <c r="B932" s="52" t="s">
        <v>937</v>
      </c>
      <c r="C932" s="37"/>
      <c r="D932" s="37"/>
      <c r="E932" s="37"/>
    </row>
    <row r="933" spans="1:5" s="73" customFormat="1" ht="66.75" customHeight="1" x14ac:dyDescent="0.35">
      <c r="A933" s="78" t="s">
        <v>1273</v>
      </c>
      <c r="B933" s="79" t="s">
        <v>1276</v>
      </c>
      <c r="C933" s="76">
        <f t="shared" ref="C933:E934" si="342">C934</f>
        <v>22535200</v>
      </c>
      <c r="D933" s="76">
        <f t="shared" si="342"/>
        <v>23051900</v>
      </c>
      <c r="E933" s="76">
        <f t="shared" si="342"/>
        <v>23300500</v>
      </c>
    </row>
    <row r="934" spans="1:5" s="73" customFormat="1" ht="66.75" customHeight="1" x14ac:dyDescent="0.35">
      <c r="A934" s="78" t="s">
        <v>1274</v>
      </c>
      <c r="B934" s="79" t="s">
        <v>1277</v>
      </c>
      <c r="C934" s="76">
        <f t="shared" si="342"/>
        <v>22535200</v>
      </c>
      <c r="D934" s="76">
        <f t="shared" si="342"/>
        <v>23051900</v>
      </c>
      <c r="E934" s="76">
        <f t="shared" si="342"/>
        <v>23300500</v>
      </c>
    </row>
    <row r="935" spans="1:5" s="34" customFormat="1" ht="54" hidden="1" x14ac:dyDescent="0.35">
      <c r="A935" s="6" t="s">
        <v>1275</v>
      </c>
      <c r="B935" s="52" t="s">
        <v>1284</v>
      </c>
      <c r="C935" s="37">
        <v>22535200</v>
      </c>
      <c r="D935" s="37">
        <v>23051900</v>
      </c>
      <c r="E935" s="37">
        <v>23300500</v>
      </c>
    </row>
    <row r="936" spans="1:5" s="34" customFormat="1" ht="36" x14ac:dyDescent="0.35">
      <c r="A936" s="2" t="s">
        <v>938</v>
      </c>
      <c r="B936" s="106" t="s">
        <v>939</v>
      </c>
      <c r="C936" s="103">
        <f t="shared" ref="C936:E936" si="343">SUM(C937)</f>
        <v>2999700</v>
      </c>
      <c r="D936" s="103">
        <f t="shared" si="343"/>
        <v>0</v>
      </c>
      <c r="E936" s="103">
        <f t="shared" si="343"/>
        <v>2935800</v>
      </c>
    </row>
    <row r="937" spans="1:5" s="34" customFormat="1" ht="36" x14ac:dyDescent="0.35">
      <c r="A937" s="2" t="s">
        <v>940</v>
      </c>
      <c r="B937" s="106" t="s">
        <v>941</v>
      </c>
      <c r="C937" s="103">
        <f t="shared" ref="C937:E937" si="344">SUM(C938)</f>
        <v>2999700</v>
      </c>
      <c r="D937" s="103">
        <f t="shared" si="344"/>
        <v>0</v>
      </c>
      <c r="E937" s="103">
        <f t="shared" si="344"/>
        <v>2935800</v>
      </c>
    </row>
    <row r="938" spans="1:5" s="34" customFormat="1" ht="36" hidden="1" x14ac:dyDescent="0.35">
      <c r="A938" s="6" t="s">
        <v>942</v>
      </c>
      <c r="B938" s="52" t="s">
        <v>943</v>
      </c>
      <c r="C938" s="37">
        <v>2999700</v>
      </c>
      <c r="D938" s="37">
        <v>0</v>
      </c>
      <c r="E938" s="37">
        <v>2935800</v>
      </c>
    </row>
    <row r="939" spans="1:5" s="34" customFormat="1" ht="72" hidden="1" x14ac:dyDescent="0.35">
      <c r="A939" s="78" t="s">
        <v>1405</v>
      </c>
      <c r="B939" s="79" t="s">
        <v>1209</v>
      </c>
      <c r="C939" s="76">
        <f t="shared" ref="C939:E940" si="345">C940</f>
        <v>0</v>
      </c>
      <c r="D939" s="76">
        <f t="shared" si="345"/>
        <v>0</v>
      </c>
      <c r="E939" s="76">
        <f t="shared" si="345"/>
        <v>0</v>
      </c>
    </row>
    <row r="940" spans="1:5" s="34" customFormat="1" ht="125.25" hidden="1" customHeight="1" x14ac:dyDescent="0.35">
      <c r="A940" s="78" t="s">
        <v>1406</v>
      </c>
      <c r="B940" s="79" t="s">
        <v>1210</v>
      </c>
      <c r="C940" s="76">
        <f t="shared" si="345"/>
        <v>0</v>
      </c>
      <c r="D940" s="76">
        <f t="shared" si="345"/>
        <v>0</v>
      </c>
      <c r="E940" s="76">
        <f t="shared" si="345"/>
        <v>0</v>
      </c>
    </row>
    <row r="941" spans="1:5" s="34" customFormat="1" ht="132.75" hidden="1" customHeight="1" x14ac:dyDescent="0.35">
      <c r="A941" s="6" t="s">
        <v>1418</v>
      </c>
      <c r="B941" s="52" t="s">
        <v>1211</v>
      </c>
      <c r="C941" s="37">
        <v>0</v>
      </c>
      <c r="D941" s="37">
        <v>0</v>
      </c>
      <c r="E941" s="37">
        <v>0</v>
      </c>
    </row>
    <row r="942" spans="1:5" s="34" customFormat="1" ht="54" hidden="1" x14ac:dyDescent="0.35">
      <c r="A942" s="2" t="s">
        <v>944</v>
      </c>
      <c r="B942" s="106" t="s">
        <v>945</v>
      </c>
      <c r="C942" s="3"/>
      <c r="D942" s="3"/>
      <c r="E942" s="3"/>
    </row>
    <row r="943" spans="1:5" s="34" customFormat="1" ht="54" hidden="1" x14ac:dyDescent="0.35">
      <c r="A943" s="2" t="s">
        <v>946</v>
      </c>
      <c r="B943" s="106" t="s">
        <v>947</v>
      </c>
      <c r="C943" s="3"/>
      <c r="D943" s="3"/>
      <c r="E943" s="3"/>
    </row>
    <row r="944" spans="1:5" s="34" customFormat="1" ht="54" hidden="1" x14ac:dyDescent="0.35">
      <c r="A944" s="6" t="s">
        <v>948</v>
      </c>
      <c r="B944" s="52" t="s">
        <v>949</v>
      </c>
      <c r="C944" s="37"/>
      <c r="D944" s="37"/>
      <c r="E944" s="37"/>
    </row>
    <row r="945" spans="1:5" s="34" customFormat="1" ht="54" hidden="1" x14ac:dyDescent="0.35">
      <c r="A945" s="6" t="s">
        <v>948</v>
      </c>
      <c r="B945" s="52" t="s">
        <v>949</v>
      </c>
      <c r="C945" s="37"/>
      <c r="D945" s="37"/>
      <c r="E945" s="37"/>
    </row>
    <row r="946" spans="1:5" s="73" customFormat="1" ht="36" hidden="1" x14ac:dyDescent="0.35">
      <c r="A946" s="78" t="s">
        <v>1278</v>
      </c>
      <c r="B946" s="79" t="s">
        <v>1281</v>
      </c>
      <c r="C946" s="76"/>
      <c r="D946" s="76"/>
      <c r="E946" s="76"/>
    </row>
    <row r="947" spans="1:5" s="73" customFormat="1" ht="36" hidden="1" x14ac:dyDescent="0.35">
      <c r="A947" s="78" t="s">
        <v>1279</v>
      </c>
      <c r="B947" s="79" t="s">
        <v>1282</v>
      </c>
      <c r="C947" s="76"/>
      <c r="D947" s="76"/>
      <c r="E947" s="76"/>
    </row>
    <row r="948" spans="1:5" s="34" customFormat="1" ht="49.5" hidden="1" customHeight="1" x14ac:dyDescent="0.35">
      <c r="A948" s="6" t="s">
        <v>1280</v>
      </c>
      <c r="B948" s="52" t="s">
        <v>1290</v>
      </c>
      <c r="C948" s="37"/>
      <c r="D948" s="37"/>
      <c r="E948" s="37"/>
    </row>
    <row r="949" spans="1:5" s="34" customFormat="1" ht="36" hidden="1" x14ac:dyDescent="0.35">
      <c r="A949" s="26" t="s">
        <v>950</v>
      </c>
      <c r="B949" s="38" t="s">
        <v>951</v>
      </c>
      <c r="C949" s="3"/>
      <c r="D949" s="3"/>
      <c r="E949" s="3"/>
    </row>
    <row r="950" spans="1:5" s="34" customFormat="1" ht="36" hidden="1" x14ac:dyDescent="0.35">
      <c r="A950" s="26" t="s">
        <v>952</v>
      </c>
      <c r="B950" s="38" t="s">
        <v>953</v>
      </c>
      <c r="C950" s="3"/>
      <c r="D950" s="3"/>
      <c r="E950" s="3"/>
    </row>
    <row r="951" spans="1:5" s="34" customFormat="1" ht="54" hidden="1" x14ac:dyDescent="0.35">
      <c r="A951" s="6" t="s">
        <v>954</v>
      </c>
      <c r="B951" s="52" t="s">
        <v>955</v>
      </c>
      <c r="C951" s="37"/>
      <c r="D951" s="37"/>
      <c r="E951" s="37"/>
    </row>
    <row r="952" spans="1:5" s="34" customFormat="1" ht="54" hidden="1" x14ac:dyDescent="0.35">
      <c r="A952" s="2" t="s">
        <v>956</v>
      </c>
      <c r="B952" s="106" t="s">
        <v>957</v>
      </c>
      <c r="C952" s="3"/>
      <c r="D952" s="3"/>
      <c r="E952" s="3"/>
    </row>
    <row r="953" spans="1:5" s="34" customFormat="1" ht="54" hidden="1" x14ac:dyDescent="0.35">
      <c r="A953" s="2" t="s">
        <v>958</v>
      </c>
      <c r="B953" s="106" t="s">
        <v>959</v>
      </c>
      <c r="C953" s="3"/>
      <c r="D953" s="3"/>
      <c r="E953" s="3"/>
    </row>
    <row r="954" spans="1:5" s="34" customFormat="1" ht="54" hidden="1" x14ac:dyDescent="0.35">
      <c r="A954" s="6" t="s">
        <v>960</v>
      </c>
      <c r="B954" s="52" t="s">
        <v>961</v>
      </c>
      <c r="C954" s="37"/>
      <c r="D954" s="37"/>
      <c r="E954" s="37"/>
    </row>
    <row r="955" spans="1:5" s="34" customFormat="1" ht="36" hidden="1" x14ac:dyDescent="0.35">
      <c r="A955" s="78" t="s">
        <v>1175</v>
      </c>
      <c r="B955" s="79" t="s">
        <v>1177</v>
      </c>
      <c r="C955" s="76"/>
      <c r="D955" s="76"/>
      <c r="E955" s="76"/>
    </row>
    <row r="956" spans="1:5" s="34" customFormat="1" ht="36" hidden="1" x14ac:dyDescent="0.35">
      <c r="A956" s="78" t="s">
        <v>1176</v>
      </c>
      <c r="B956" s="79" t="s">
        <v>1178</v>
      </c>
      <c r="C956" s="76"/>
      <c r="D956" s="76"/>
      <c r="E956" s="76"/>
    </row>
    <row r="957" spans="1:5" s="34" customFormat="1" ht="36" hidden="1" x14ac:dyDescent="0.35">
      <c r="A957" s="6" t="s">
        <v>1179</v>
      </c>
      <c r="B957" s="52" t="s">
        <v>1180</v>
      </c>
      <c r="C957" s="37"/>
      <c r="D957" s="37"/>
      <c r="E957" s="37"/>
    </row>
    <row r="958" spans="1:5" s="34" customFormat="1" ht="54" hidden="1" x14ac:dyDescent="0.35">
      <c r="A958" s="2" t="s">
        <v>962</v>
      </c>
      <c r="B958" s="106" t="s">
        <v>963</v>
      </c>
      <c r="C958" s="3"/>
      <c r="D958" s="3"/>
      <c r="E958" s="3"/>
    </row>
    <row r="959" spans="1:5" s="34" customFormat="1" ht="54" hidden="1" x14ac:dyDescent="0.35">
      <c r="A959" s="2" t="s">
        <v>964</v>
      </c>
      <c r="B959" s="106" t="s">
        <v>965</v>
      </c>
      <c r="C959" s="3"/>
      <c r="D959" s="3"/>
      <c r="E959" s="3"/>
    </row>
    <row r="960" spans="1:5" s="34" customFormat="1" ht="54" hidden="1" x14ac:dyDescent="0.35">
      <c r="A960" s="6" t="s">
        <v>1167</v>
      </c>
      <c r="B960" s="52" t="s">
        <v>966</v>
      </c>
      <c r="C960" s="37"/>
      <c r="D960" s="37"/>
      <c r="E960" s="37"/>
    </row>
    <row r="961" spans="1:5" s="34" customFormat="1" ht="54" x14ac:dyDescent="0.35">
      <c r="A961" s="2" t="s">
        <v>967</v>
      </c>
      <c r="B961" s="106" t="s">
        <v>968</v>
      </c>
      <c r="C961" s="3">
        <f t="shared" ref="C961:E961" si="346">SUM(C962)</f>
        <v>458146600</v>
      </c>
      <c r="D961" s="3">
        <f t="shared" si="346"/>
        <v>433410300</v>
      </c>
      <c r="E961" s="3">
        <f t="shared" si="346"/>
        <v>406883800</v>
      </c>
    </row>
    <row r="962" spans="1:5" s="34" customFormat="1" ht="54" x14ac:dyDescent="0.35">
      <c r="A962" s="2" t="s">
        <v>969</v>
      </c>
      <c r="B962" s="106" t="s">
        <v>970</v>
      </c>
      <c r="C962" s="3">
        <f t="shared" ref="C962:E962" si="347">SUM(C963:C964)</f>
        <v>458146600</v>
      </c>
      <c r="D962" s="3">
        <f t="shared" si="347"/>
        <v>433410300</v>
      </c>
      <c r="E962" s="3">
        <f t="shared" si="347"/>
        <v>406883800</v>
      </c>
    </row>
    <row r="963" spans="1:5" s="34" customFormat="1" ht="56.25" hidden="1" customHeight="1" x14ac:dyDescent="0.35">
      <c r="A963" s="64" t="s">
        <v>971</v>
      </c>
      <c r="B963" s="52" t="s">
        <v>972</v>
      </c>
      <c r="C963" s="37">
        <v>458146600</v>
      </c>
      <c r="D963" s="37">
        <v>433410300</v>
      </c>
      <c r="E963" s="37">
        <v>406883800</v>
      </c>
    </row>
    <row r="964" spans="1:5" s="34" customFormat="1" hidden="1" x14ac:dyDescent="0.35">
      <c r="A964" s="4"/>
      <c r="B964" s="49"/>
      <c r="C964" s="37"/>
      <c r="D964" s="37"/>
      <c r="E964" s="37"/>
    </row>
    <row r="965" spans="1:5" s="34" customFormat="1" ht="36" hidden="1" x14ac:dyDescent="0.35">
      <c r="A965" s="2" t="s">
        <v>973</v>
      </c>
      <c r="B965" s="106" t="s">
        <v>974</v>
      </c>
      <c r="C965" s="3">
        <f t="shared" ref="C965:E965" si="348">SUM(C966)</f>
        <v>0</v>
      </c>
      <c r="D965" s="3">
        <f t="shared" si="348"/>
        <v>0</v>
      </c>
      <c r="E965" s="3">
        <f t="shared" si="348"/>
        <v>0</v>
      </c>
    </row>
    <row r="966" spans="1:5" s="34" customFormat="1" ht="36" hidden="1" x14ac:dyDescent="0.35">
      <c r="A966" s="2" t="s">
        <v>975</v>
      </c>
      <c r="B966" s="106" t="s">
        <v>976</v>
      </c>
      <c r="C966" s="3">
        <f t="shared" ref="C966:E966" si="349">SUM(C967:C967)</f>
        <v>0</v>
      </c>
      <c r="D966" s="3">
        <f t="shared" si="349"/>
        <v>0</v>
      </c>
      <c r="E966" s="3">
        <f t="shared" si="349"/>
        <v>0</v>
      </c>
    </row>
    <row r="967" spans="1:5" s="34" customFormat="1" ht="54" hidden="1" x14ac:dyDescent="0.35">
      <c r="A967" s="6" t="s">
        <v>1372</v>
      </c>
      <c r="B967" s="52" t="s">
        <v>1288</v>
      </c>
      <c r="C967" s="37">
        <v>0</v>
      </c>
      <c r="D967" s="37">
        <v>0</v>
      </c>
      <c r="E967" s="37">
        <v>0</v>
      </c>
    </row>
    <row r="968" spans="1:5" s="34" customFormat="1" ht="54" hidden="1" x14ac:dyDescent="0.35">
      <c r="A968" s="2" t="s">
        <v>977</v>
      </c>
      <c r="B968" s="106" t="s">
        <v>978</v>
      </c>
      <c r="C968" s="3"/>
      <c r="D968" s="3"/>
      <c r="E968" s="3"/>
    </row>
    <row r="969" spans="1:5" s="34" customFormat="1" ht="54" hidden="1" x14ac:dyDescent="0.35">
      <c r="A969" s="2" t="s">
        <v>979</v>
      </c>
      <c r="B969" s="106" t="s">
        <v>980</v>
      </c>
      <c r="C969" s="3"/>
      <c r="D969" s="3"/>
      <c r="E969" s="3"/>
    </row>
    <row r="970" spans="1:5" s="34" customFormat="1" hidden="1" x14ac:dyDescent="0.35">
      <c r="A970" s="6" t="s">
        <v>981</v>
      </c>
      <c r="B970" s="52" t="s">
        <v>982</v>
      </c>
      <c r="C970" s="37"/>
      <c r="D970" s="37"/>
      <c r="E970" s="37"/>
    </row>
    <row r="971" spans="1:5" s="34" customFormat="1" hidden="1" x14ac:dyDescent="0.35">
      <c r="A971" s="2" t="s">
        <v>983</v>
      </c>
      <c r="B971" s="38" t="s">
        <v>984</v>
      </c>
      <c r="C971" s="3"/>
      <c r="D971" s="3"/>
      <c r="E971" s="3"/>
    </row>
    <row r="972" spans="1:5" s="34" customFormat="1" ht="36" hidden="1" x14ac:dyDescent="0.35">
      <c r="A972" s="2" t="s">
        <v>985</v>
      </c>
      <c r="B972" s="38" t="s">
        <v>986</v>
      </c>
      <c r="C972" s="3"/>
      <c r="D972" s="3"/>
      <c r="E972" s="3"/>
    </row>
    <row r="973" spans="1:5" s="34" customFormat="1" ht="36" hidden="1" x14ac:dyDescent="0.35">
      <c r="A973" s="6" t="s">
        <v>1156</v>
      </c>
      <c r="B973" s="52" t="s">
        <v>987</v>
      </c>
      <c r="C973" s="37"/>
      <c r="D973" s="37"/>
      <c r="E973" s="37"/>
    </row>
    <row r="974" spans="1:5" s="73" customFormat="1" ht="36" hidden="1" x14ac:dyDescent="0.35">
      <c r="A974" s="78" t="s">
        <v>1558</v>
      </c>
      <c r="B974" s="79" t="s">
        <v>1561</v>
      </c>
      <c r="C974" s="76">
        <f t="shared" ref="C974:E975" si="350">C975</f>
        <v>0</v>
      </c>
      <c r="D974" s="76">
        <f t="shared" si="350"/>
        <v>0</v>
      </c>
      <c r="E974" s="76">
        <f t="shared" si="350"/>
        <v>0</v>
      </c>
    </row>
    <row r="975" spans="1:5" s="73" customFormat="1" ht="54" hidden="1" x14ac:dyDescent="0.35">
      <c r="A975" s="78" t="s">
        <v>1559</v>
      </c>
      <c r="B975" s="79" t="s">
        <v>1562</v>
      </c>
      <c r="C975" s="76">
        <f t="shared" si="350"/>
        <v>0</v>
      </c>
      <c r="D975" s="76">
        <f t="shared" si="350"/>
        <v>0</v>
      </c>
      <c r="E975" s="76">
        <f t="shared" si="350"/>
        <v>0</v>
      </c>
    </row>
    <row r="976" spans="1:5" s="34" customFormat="1" hidden="1" x14ac:dyDescent="0.35">
      <c r="A976" s="6" t="s">
        <v>1560</v>
      </c>
      <c r="B976" s="52" t="s">
        <v>1563</v>
      </c>
      <c r="C976" s="37">
        <v>0</v>
      </c>
      <c r="D976" s="37">
        <v>0</v>
      </c>
      <c r="E976" s="37">
        <v>0</v>
      </c>
    </row>
    <row r="977" spans="1:5" s="73" customFormat="1" ht="108" x14ac:dyDescent="0.35">
      <c r="A977" s="78" t="s">
        <v>1751</v>
      </c>
      <c r="B977" s="79" t="s">
        <v>1419</v>
      </c>
      <c r="C977" s="76">
        <f t="shared" ref="C977:E978" si="351">C978</f>
        <v>69028000</v>
      </c>
      <c r="D977" s="76">
        <f t="shared" si="351"/>
        <v>78758300</v>
      </c>
      <c r="E977" s="76">
        <f t="shared" si="351"/>
        <v>0</v>
      </c>
    </row>
    <row r="978" spans="1:5" s="73" customFormat="1" ht="98.25" customHeight="1" x14ac:dyDescent="0.35">
      <c r="A978" s="78" t="s">
        <v>1752</v>
      </c>
      <c r="B978" s="79" t="s">
        <v>1420</v>
      </c>
      <c r="C978" s="76">
        <f t="shared" si="351"/>
        <v>69028000</v>
      </c>
      <c r="D978" s="76">
        <f t="shared" si="351"/>
        <v>78758300</v>
      </c>
      <c r="E978" s="76">
        <f t="shared" si="351"/>
        <v>0</v>
      </c>
    </row>
    <row r="979" spans="1:5" s="34" customFormat="1" ht="72" hidden="1" x14ac:dyDescent="0.35">
      <c r="A979" s="6" t="s">
        <v>1422</v>
      </c>
      <c r="B979" s="52" t="s">
        <v>1421</v>
      </c>
      <c r="C979" s="37">
        <v>69028000</v>
      </c>
      <c r="D979" s="37">
        <v>78758300</v>
      </c>
      <c r="E979" s="37">
        <v>0</v>
      </c>
    </row>
    <row r="980" spans="1:5" s="34" customFormat="1" ht="36" hidden="1" x14ac:dyDescent="0.35">
      <c r="A980" s="2" t="s">
        <v>988</v>
      </c>
      <c r="B980" s="38" t="s">
        <v>989</v>
      </c>
      <c r="C980" s="3"/>
      <c r="D980" s="3"/>
      <c r="E980" s="3"/>
    </row>
    <row r="981" spans="1:5" s="34" customFormat="1" ht="36" hidden="1" x14ac:dyDescent="0.35">
      <c r="A981" s="2" t="s">
        <v>990</v>
      </c>
      <c r="B981" s="38" t="s">
        <v>991</v>
      </c>
      <c r="C981" s="3"/>
      <c r="D981" s="3"/>
      <c r="E981" s="3"/>
    </row>
    <row r="982" spans="1:5" s="34" customFormat="1" ht="36" hidden="1" x14ac:dyDescent="0.35">
      <c r="A982" s="6" t="s">
        <v>992</v>
      </c>
      <c r="B982" s="52" t="s">
        <v>993</v>
      </c>
      <c r="C982" s="37"/>
      <c r="D982" s="37"/>
      <c r="E982" s="37"/>
    </row>
    <row r="983" spans="1:5" s="34" customFormat="1" x14ac:dyDescent="0.35">
      <c r="A983" s="92" t="s">
        <v>994</v>
      </c>
      <c r="B983" s="38" t="s">
        <v>995</v>
      </c>
      <c r="C983" s="3">
        <f t="shared" ref="C983:E983" si="352">SUM(C984)</f>
        <v>14697600</v>
      </c>
      <c r="D983" s="3">
        <f t="shared" si="352"/>
        <v>14812100</v>
      </c>
      <c r="E983" s="3">
        <f t="shared" si="352"/>
        <v>14812100</v>
      </c>
    </row>
    <row r="984" spans="1:5" s="34" customFormat="1" ht="36" x14ac:dyDescent="0.35">
      <c r="A984" s="2" t="s">
        <v>996</v>
      </c>
      <c r="B984" s="38" t="s">
        <v>997</v>
      </c>
      <c r="C984" s="3">
        <f t="shared" ref="C984:E984" si="353">C985+C986</f>
        <v>14697600</v>
      </c>
      <c r="D984" s="3">
        <f t="shared" si="353"/>
        <v>14812100</v>
      </c>
      <c r="E984" s="3">
        <f t="shared" si="353"/>
        <v>14812100</v>
      </c>
    </row>
    <row r="985" spans="1:5" s="34" customFormat="1" hidden="1" x14ac:dyDescent="0.35">
      <c r="A985" s="6" t="s">
        <v>998</v>
      </c>
      <c r="B985" s="52" t="s">
        <v>999</v>
      </c>
      <c r="C985" s="37">
        <v>0</v>
      </c>
      <c r="D985" s="37">
        <v>0</v>
      </c>
      <c r="E985" s="37">
        <v>0</v>
      </c>
    </row>
    <row r="986" spans="1:5" s="34" customFormat="1" hidden="1" x14ac:dyDescent="0.35">
      <c r="A986" s="6" t="s">
        <v>998</v>
      </c>
      <c r="B986" s="52" t="s">
        <v>1423</v>
      </c>
      <c r="C986" s="37">
        <v>14697600</v>
      </c>
      <c r="D986" s="37">
        <v>14812100</v>
      </c>
      <c r="E986" s="37">
        <v>14812100</v>
      </c>
    </row>
    <row r="987" spans="1:5" s="73" customFormat="1" hidden="1" x14ac:dyDescent="0.35">
      <c r="A987" s="78" t="s">
        <v>1161</v>
      </c>
      <c r="B987" s="79" t="s">
        <v>1162</v>
      </c>
      <c r="C987" s="76"/>
      <c r="D987" s="76"/>
      <c r="E987" s="76"/>
    </row>
    <row r="988" spans="1:5" s="73" customFormat="1" hidden="1" x14ac:dyDescent="0.35">
      <c r="A988" s="78" t="s">
        <v>1164</v>
      </c>
      <c r="B988" s="79" t="s">
        <v>1163</v>
      </c>
      <c r="C988" s="76"/>
      <c r="D988" s="76"/>
      <c r="E988" s="76"/>
    </row>
    <row r="989" spans="1:5" s="34" customFormat="1" ht="36" hidden="1" x14ac:dyDescent="0.35">
      <c r="A989" s="6" t="s">
        <v>1165</v>
      </c>
      <c r="B989" s="94" t="s">
        <v>1166</v>
      </c>
      <c r="C989" s="37"/>
      <c r="D989" s="37"/>
      <c r="E989" s="37"/>
    </row>
    <row r="990" spans="1:5" s="34" customFormat="1" ht="36" x14ac:dyDescent="0.35">
      <c r="A990" s="2" t="s">
        <v>1000</v>
      </c>
      <c r="B990" s="38" t="s">
        <v>1001</v>
      </c>
      <c r="C990" s="3">
        <f t="shared" ref="C990:E991" si="354">SUM(C991)</f>
        <v>1200000</v>
      </c>
      <c r="D990" s="3">
        <f t="shared" si="354"/>
        <v>1200000</v>
      </c>
      <c r="E990" s="3">
        <f t="shared" si="354"/>
        <v>1200000</v>
      </c>
    </row>
    <row r="991" spans="1:5" s="34" customFormat="1" ht="36" x14ac:dyDescent="0.35">
      <c r="A991" s="2" t="s">
        <v>1002</v>
      </c>
      <c r="B991" s="38" t="s">
        <v>1003</v>
      </c>
      <c r="C991" s="3">
        <f t="shared" si="354"/>
        <v>1200000</v>
      </c>
      <c r="D991" s="3">
        <f t="shared" si="354"/>
        <v>1200000</v>
      </c>
      <c r="E991" s="3">
        <f t="shared" si="354"/>
        <v>1200000</v>
      </c>
    </row>
    <row r="992" spans="1:5" s="34" customFormat="1" ht="36" hidden="1" x14ac:dyDescent="0.35">
      <c r="A992" s="6" t="s">
        <v>1407</v>
      </c>
      <c r="B992" s="52" t="s">
        <v>1004</v>
      </c>
      <c r="C992" s="37">
        <v>1200000</v>
      </c>
      <c r="D992" s="37">
        <v>1200000</v>
      </c>
      <c r="E992" s="37">
        <v>1200000</v>
      </c>
    </row>
    <row r="993" spans="1:5" s="34" customFormat="1" x14ac:dyDescent="0.35">
      <c r="A993" s="2" t="s">
        <v>1005</v>
      </c>
      <c r="B993" s="106" t="s">
        <v>1006</v>
      </c>
      <c r="C993" s="3">
        <f t="shared" ref="C993:E993" si="355">SUM(C994)</f>
        <v>11240400</v>
      </c>
      <c r="D993" s="3">
        <f t="shared" si="355"/>
        <v>0</v>
      </c>
      <c r="E993" s="3">
        <f t="shared" si="355"/>
        <v>1000000</v>
      </c>
    </row>
    <row r="994" spans="1:5" s="34" customFormat="1" x14ac:dyDescent="0.35">
      <c r="A994" s="2" t="s">
        <v>1007</v>
      </c>
      <c r="B994" s="106" t="s">
        <v>1008</v>
      </c>
      <c r="C994" s="3">
        <f t="shared" ref="C994:E994" si="356">SUM(C995:C997)</f>
        <v>11240400</v>
      </c>
      <c r="D994" s="3">
        <f t="shared" si="356"/>
        <v>0</v>
      </c>
      <c r="E994" s="3">
        <f t="shared" si="356"/>
        <v>1000000</v>
      </c>
    </row>
    <row r="995" spans="1:5" s="34" customFormat="1" ht="36" hidden="1" x14ac:dyDescent="0.35">
      <c r="A995" s="6" t="s">
        <v>1408</v>
      </c>
      <c r="B995" s="52" t="s">
        <v>1009</v>
      </c>
      <c r="C995" s="37">
        <v>11240400</v>
      </c>
      <c r="D995" s="37">
        <v>0</v>
      </c>
      <c r="E995" s="37">
        <v>0</v>
      </c>
    </row>
    <row r="996" spans="1:5" s="34" customFormat="1" hidden="1" x14ac:dyDescent="0.35">
      <c r="A996" s="6" t="s">
        <v>1564</v>
      </c>
      <c r="B996" s="52" t="s">
        <v>1009</v>
      </c>
      <c r="C996" s="37">
        <v>0</v>
      </c>
      <c r="D996" s="37">
        <v>0</v>
      </c>
      <c r="E996" s="37">
        <v>1000000</v>
      </c>
    </row>
    <row r="997" spans="1:5" s="34" customFormat="1" hidden="1" x14ac:dyDescent="0.35">
      <c r="A997" s="6" t="s">
        <v>1575</v>
      </c>
      <c r="B997" s="52" t="s">
        <v>1009</v>
      </c>
      <c r="C997" s="37">
        <v>0</v>
      </c>
      <c r="D997" s="37">
        <v>0</v>
      </c>
      <c r="E997" s="37">
        <v>0</v>
      </c>
    </row>
    <row r="998" spans="1:5" s="34" customFormat="1" ht="36" hidden="1" x14ac:dyDescent="0.35">
      <c r="A998" s="26" t="s">
        <v>1010</v>
      </c>
      <c r="B998" s="38" t="s">
        <v>1011</v>
      </c>
      <c r="C998" s="3"/>
      <c r="D998" s="3"/>
      <c r="E998" s="3"/>
    </row>
    <row r="999" spans="1:5" s="34" customFormat="1" ht="36" hidden="1" x14ac:dyDescent="0.35">
      <c r="A999" s="26" t="s">
        <v>1012</v>
      </c>
      <c r="B999" s="38" t="s">
        <v>1013</v>
      </c>
      <c r="C999" s="3"/>
      <c r="D999" s="3"/>
      <c r="E999" s="3"/>
    </row>
    <row r="1000" spans="1:5" s="34" customFormat="1" ht="36" hidden="1" x14ac:dyDescent="0.35">
      <c r="A1000" s="95" t="s">
        <v>1014</v>
      </c>
      <c r="B1000" s="52" t="s">
        <v>1015</v>
      </c>
      <c r="C1000" s="37"/>
      <c r="D1000" s="37"/>
      <c r="E1000" s="37"/>
    </row>
    <row r="1001" spans="1:5" s="34" customFormat="1" x14ac:dyDescent="0.35">
      <c r="A1001" s="2" t="s">
        <v>1016</v>
      </c>
      <c r="B1001" s="106" t="s">
        <v>1017</v>
      </c>
      <c r="C1001" s="3">
        <f t="shared" ref="C1001:E1001" si="357">SUM(C1002)</f>
        <v>271603700</v>
      </c>
      <c r="D1001" s="3">
        <f t="shared" si="357"/>
        <v>260786300</v>
      </c>
      <c r="E1001" s="3">
        <f t="shared" si="357"/>
        <v>263710500</v>
      </c>
    </row>
    <row r="1002" spans="1:5" s="34" customFormat="1" ht="36" x14ac:dyDescent="0.35">
      <c r="A1002" s="2" t="s">
        <v>1018</v>
      </c>
      <c r="B1002" s="106" t="s">
        <v>1019</v>
      </c>
      <c r="C1002" s="3">
        <f t="shared" ref="C1002:E1002" si="358">SUM(C1003)</f>
        <v>271603700</v>
      </c>
      <c r="D1002" s="3">
        <f t="shared" si="358"/>
        <v>260786300</v>
      </c>
      <c r="E1002" s="3">
        <f t="shared" si="358"/>
        <v>263710500</v>
      </c>
    </row>
    <row r="1003" spans="1:5" s="34" customFormat="1" hidden="1" x14ac:dyDescent="0.35">
      <c r="A1003" s="6" t="s">
        <v>1020</v>
      </c>
      <c r="B1003" s="52" t="s">
        <v>1289</v>
      </c>
      <c r="C1003" s="37">
        <v>271603700</v>
      </c>
      <c r="D1003" s="37">
        <v>260786300</v>
      </c>
      <c r="E1003" s="37">
        <v>263710500</v>
      </c>
    </row>
    <row r="1004" spans="1:5" s="72" customFormat="1" ht="42" hidden="1" customHeight="1" x14ac:dyDescent="0.35">
      <c r="A1004" s="78" t="s">
        <v>1213</v>
      </c>
      <c r="B1004" s="79" t="s">
        <v>1214</v>
      </c>
      <c r="C1004" s="76"/>
      <c r="D1004" s="76"/>
      <c r="E1004" s="76"/>
    </row>
    <row r="1005" spans="1:5" s="72" customFormat="1" ht="36" hidden="1" x14ac:dyDescent="0.35">
      <c r="A1005" s="78" t="s">
        <v>1212</v>
      </c>
      <c r="B1005" s="79" t="s">
        <v>1215</v>
      </c>
      <c r="C1005" s="76"/>
      <c r="D1005" s="76"/>
      <c r="E1005" s="76"/>
    </row>
    <row r="1006" spans="1:5" s="34" customFormat="1" hidden="1" x14ac:dyDescent="0.35">
      <c r="A1006" s="6" t="s">
        <v>1217</v>
      </c>
      <c r="B1006" s="52" t="s">
        <v>1216</v>
      </c>
      <c r="C1006" s="37"/>
      <c r="D1006" s="37"/>
      <c r="E1006" s="37"/>
    </row>
    <row r="1007" spans="1:5" s="73" customFormat="1" hidden="1" x14ac:dyDescent="0.35">
      <c r="A1007" s="78" t="s">
        <v>1218</v>
      </c>
      <c r="B1007" s="79" t="s">
        <v>1221</v>
      </c>
      <c r="C1007" s="76"/>
      <c r="D1007" s="76"/>
      <c r="E1007" s="76"/>
    </row>
    <row r="1008" spans="1:5" s="73" customFormat="1" ht="36" hidden="1" x14ac:dyDescent="0.35">
      <c r="A1008" s="78" t="s">
        <v>1219</v>
      </c>
      <c r="B1008" s="79" t="s">
        <v>1222</v>
      </c>
      <c r="C1008" s="76"/>
      <c r="D1008" s="76"/>
      <c r="E1008" s="76"/>
    </row>
    <row r="1009" spans="1:5" s="41" customFormat="1" hidden="1" x14ac:dyDescent="0.35">
      <c r="A1009" s="6" t="s">
        <v>1220</v>
      </c>
      <c r="B1009" s="94" t="s">
        <v>1223</v>
      </c>
      <c r="C1009" s="37"/>
      <c r="D1009" s="37"/>
      <c r="E1009" s="37"/>
    </row>
    <row r="1010" spans="1:5" s="41" customFormat="1" ht="36" x14ac:dyDescent="0.35">
      <c r="A1010" s="78" t="s">
        <v>1270</v>
      </c>
      <c r="B1010" s="79" t="s">
        <v>1269</v>
      </c>
      <c r="C1010" s="76">
        <f t="shared" ref="C1010:E1011" si="359">C1011</f>
        <v>10797100</v>
      </c>
      <c r="D1010" s="76">
        <f t="shared" si="359"/>
        <v>210998000</v>
      </c>
      <c r="E1010" s="76">
        <f t="shared" si="359"/>
        <v>0</v>
      </c>
    </row>
    <row r="1011" spans="1:5" s="72" customFormat="1" ht="36" x14ac:dyDescent="0.35">
      <c r="A1011" s="78" t="s">
        <v>1271</v>
      </c>
      <c r="B1011" s="79" t="s">
        <v>1291</v>
      </c>
      <c r="C1011" s="76">
        <f t="shared" si="359"/>
        <v>10797100</v>
      </c>
      <c r="D1011" s="76">
        <f t="shared" si="359"/>
        <v>210998000</v>
      </c>
      <c r="E1011" s="76">
        <f t="shared" si="359"/>
        <v>0</v>
      </c>
    </row>
    <row r="1012" spans="1:5" s="41" customFormat="1" hidden="1" x14ac:dyDescent="0.35">
      <c r="A1012" s="6" t="s">
        <v>1272</v>
      </c>
      <c r="B1012" s="94" t="s">
        <v>1292</v>
      </c>
      <c r="C1012" s="37">
        <v>10797100</v>
      </c>
      <c r="D1012" s="37">
        <v>210998000</v>
      </c>
      <c r="E1012" s="37">
        <v>0</v>
      </c>
    </row>
    <row r="1013" spans="1:5" s="73" customFormat="1" ht="36" hidden="1" x14ac:dyDescent="0.35">
      <c r="A1013" s="78" t="s">
        <v>1224</v>
      </c>
      <c r="B1013" s="79" t="s">
        <v>1227</v>
      </c>
      <c r="C1013" s="76"/>
      <c r="D1013" s="76"/>
      <c r="E1013" s="76"/>
    </row>
    <row r="1014" spans="1:5" s="73" customFormat="1" ht="56.25" hidden="1" customHeight="1" x14ac:dyDescent="0.35">
      <c r="A1014" s="78" t="s">
        <v>1225</v>
      </c>
      <c r="B1014" s="79" t="s">
        <v>1228</v>
      </c>
      <c r="C1014" s="76"/>
      <c r="D1014" s="76"/>
      <c r="E1014" s="76"/>
    </row>
    <row r="1015" spans="1:5" s="41" customFormat="1" ht="38.25" hidden="1" customHeight="1" x14ac:dyDescent="0.35">
      <c r="A1015" s="6" t="s">
        <v>1226</v>
      </c>
      <c r="B1015" s="94" t="s">
        <v>1267</v>
      </c>
      <c r="C1015" s="37"/>
      <c r="D1015" s="37"/>
      <c r="E1015" s="37"/>
    </row>
    <row r="1016" spans="1:5" s="73" customFormat="1" hidden="1" x14ac:dyDescent="0.35">
      <c r="A1016" s="78" t="s">
        <v>1502</v>
      </c>
      <c r="B1016" s="79" t="s">
        <v>1504</v>
      </c>
      <c r="C1016" s="76">
        <f t="shared" ref="C1016:E1016" si="360">C1017</f>
        <v>0</v>
      </c>
      <c r="D1016" s="76">
        <f t="shared" si="360"/>
        <v>0</v>
      </c>
      <c r="E1016" s="76">
        <f t="shared" si="360"/>
        <v>0</v>
      </c>
    </row>
    <row r="1017" spans="1:5" s="73" customFormat="1" ht="36" hidden="1" x14ac:dyDescent="0.35">
      <c r="A1017" s="97" t="s">
        <v>1503</v>
      </c>
      <c r="B1017" s="79" t="s">
        <v>1505</v>
      </c>
      <c r="C1017" s="76">
        <f t="shared" ref="C1017:E1017" si="361">C1018+C1019</f>
        <v>0</v>
      </c>
      <c r="D1017" s="76">
        <f t="shared" si="361"/>
        <v>0</v>
      </c>
      <c r="E1017" s="76">
        <f t="shared" si="361"/>
        <v>0</v>
      </c>
    </row>
    <row r="1018" spans="1:5" s="34" customFormat="1" ht="108" hidden="1" x14ac:dyDescent="0.35">
      <c r="A1018" s="95" t="s">
        <v>1523</v>
      </c>
      <c r="B1018" s="94" t="s">
        <v>1507</v>
      </c>
      <c r="C1018" s="37">
        <v>0</v>
      </c>
      <c r="D1018" s="37">
        <v>0</v>
      </c>
      <c r="E1018" s="37">
        <v>0</v>
      </c>
    </row>
    <row r="1019" spans="1:5" s="34" customFormat="1" ht="72" hidden="1" x14ac:dyDescent="0.35">
      <c r="A1019" s="95" t="s">
        <v>1522</v>
      </c>
      <c r="B1019" s="94" t="s">
        <v>1507</v>
      </c>
      <c r="C1019" s="37">
        <v>0</v>
      </c>
      <c r="D1019" s="37">
        <v>0</v>
      </c>
      <c r="E1019" s="37">
        <v>0</v>
      </c>
    </row>
    <row r="1020" spans="1:5" s="34" customFormat="1" ht="90" hidden="1" x14ac:dyDescent="0.35">
      <c r="A1020" s="95" t="s">
        <v>1524</v>
      </c>
      <c r="B1020" s="94" t="s">
        <v>1506</v>
      </c>
      <c r="C1020" s="37">
        <v>0</v>
      </c>
      <c r="D1020" s="37">
        <v>0</v>
      </c>
      <c r="E1020" s="37">
        <v>0</v>
      </c>
    </row>
    <row r="1021" spans="1:5" s="34" customFormat="1" x14ac:dyDescent="0.35">
      <c r="A1021" s="26" t="s">
        <v>1021</v>
      </c>
      <c r="B1021" s="38" t="s">
        <v>1022</v>
      </c>
      <c r="C1021" s="3">
        <f t="shared" ref="C1021:E1021" si="362">SUM(C1022)</f>
        <v>661816200</v>
      </c>
      <c r="D1021" s="3">
        <f t="shared" si="362"/>
        <v>433148000</v>
      </c>
      <c r="E1021" s="3">
        <f t="shared" si="362"/>
        <v>327004500</v>
      </c>
    </row>
    <row r="1022" spans="1:5" s="34" customFormat="1" x14ac:dyDescent="0.35">
      <c r="A1022" s="26" t="s">
        <v>1023</v>
      </c>
      <c r="B1022" s="38" t="s">
        <v>1024</v>
      </c>
      <c r="C1022" s="3">
        <f>SUM(C1023:C1050)</f>
        <v>661816200</v>
      </c>
      <c r="D1022" s="3">
        <f t="shared" ref="D1022:E1022" si="363">SUM(D1023:D1050)</f>
        <v>433148000</v>
      </c>
      <c r="E1022" s="3">
        <f t="shared" si="363"/>
        <v>327004500</v>
      </c>
    </row>
    <row r="1023" spans="1:5" s="34" customFormat="1" ht="36" hidden="1" x14ac:dyDescent="0.35">
      <c r="A1023" s="64" t="s">
        <v>1025</v>
      </c>
      <c r="B1023" s="52" t="s">
        <v>1026</v>
      </c>
      <c r="C1023" s="37">
        <v>56572400</v>
      </c>
      <c r="D1023" s="37">
        <v>56572400</v>
      </c>
      <c r="E1023" s="37">
        <v>56572400</v>
      </c>
    </row>
    <row r="1024" spans="1:5" s="41" customFormat="1" hidden="1" x14ac:dyDescent="0.35">
      <c r="A1024" s="64" t="s">
        <v>1501</v>
      </c>
      <c r="B1024" s="52" t="s">
        <v>1500</v>
      </c>
      <c r="C1024" s="37">
        <v>0</v>
      </c>
      <c r="D1024" s="37">
        <v>0</v>
      </c>
      <c r="E1024" s="37">
        <v>0</v>
      </c>
    </row>
    <row r="1025" spans="1:5" s="34" customFormat="1" ht="54" hidden="1" x14ac:dyDescent="0.35">
      <c r="A1025" s="64" t="s">
        <v>1565</v>
      </c>
      <c r="B1025" s="52" t="s">
        <v>1500</v>
      </c>
      <c r="C1025" s="37">
        <v>0</v>
      </c>
      <c r="D1025" s="37">
        <v>0</v>
      </c>
      <c r="E1025" s="37">
        <v>0</v>
      </c>
    </row>
    <row r="1026" spans="1:5" s="34" customFormat="1" ht="64.5" hidden="1" customHeight="1" x14ac:dyDescent="0.35">
      <c r="A1026" s="64" t="s">
        <v>1574</v>
      </c>
      <c r="B1026" s="52" t="s">
        <v>1026</v>
      </c>
      <c r="C1026" s="37">
        <v>0</v>
      </c>
      <c r="D1026" s="37">
        <v>67039800</v>
      </c>
      <c r="E1026" s="37">
        <v>0</v>
      </c>
    </row>
    <row r="1027" spans="1:5" s="34" customFormat="1" ht="72" hidden="1" x14ac:dyDescent="0.35">
      <c r="A1027" s="64" t="s">
        <v>1566</v>
      </c>
      <c r="B1027" s="52" t="s">
        <v>1026</v>
      </c>
      <c r="C1027" s="37">
        <v>0</v>
      </c>
      <c r="D1027" s="37">
        <v>0</v>
      </c>
      <c r="E1027" s="37">
        <v>0</v>
      </c>
    </row>
    <row r="1028" spans="1:5" s="34" customFormat="1" ht="36" hidden="1" x14ac:dyDescent="0.35">
      <c r="A1028" s="64" t="s">
        <v>1652</v>
      </c>
      <c r="B1028" s="52" t="s">
        <v>1397</v>
      </c>
      <c r="C1028" s="37">
        <v>0</v>
      </c>
      <c r="D1028" s="37">
        <v>0</v>
      </c>
      <c r="E1028" s="37">
        <v>0</v>
      </c>
    </row>
    <row r="1029" spans="1:5" s="34" customFormat="1" ht="36" hidden="1" x14ac:dyDescent="0.35">
      <c r="A1029" s="6" t="s">
        <v>1170</v>
      </c>
      <c r="B1029" s="52" t="s">
        <v>1157</v>
      </c>
      <c r="C1029" s="37">
        <v>3986500</v>
      </c>
      <c r="D1029" s="37">
        <v>3986500</v>
      </c>
      <c r="E1029" s="37">
        <v>3986500</v>
      </c>
    </row>
    <row r="1030" spans="1:5" s="34" customFormat="1" ht="36" hidden="1" x14ac:dyDescent="0.35">
      <c r="A1030" s="6" t="s">
        <v>1030</v>
      </c>
      <c r="B1030" s="52" t="s">
        <v>1029</v>
      </c>
      <c r="C1030" s="37">
        <v>0</v>
      </c>
      <c r="D1030" s="37">
        <v>0</v>
      </c>
      <c r="E1030" s="37">
        <v>0</v>
      </c>
    </row>
    <row r="1031" spans="1:5" s="34" customFormat="1" ht="36" hidden="1" x14ac:dyDescent="0.35">
      <c r="A1031" s="6" t="s">
        <v>1525</v>
      </c>
      <c r="B1031" s="52" t="s">
        <v>1026</v>
      </c>
      <c r="C1031" s="37">
        <v>0</v>
      </c>
      <c r="D1031" s="37">
        <v>0</v>
      </c>
      <c r="E1031" s="37">
        <v>0</v>
      </c>
    </row>
    <row r="1032" spans="1:5" s="34" customFormat="1" ht="36" hidden="1" x14ac:dyDescent="0.35">
      <c r="A1032" s="6" t="s">
        <v>1409</v>
      </c>
      <c r="B1032" s="52" t="s">
        <v>1026</v>
      </c>
      <c r="C1032" s="37">
        <v>0</v>
      </c>
      <c r="D1032" s="37">
        <v>0</v>
      </c>
      <c r="E1032" s="37">
        <v>0</v>
      </c>
    </row>
    <row r="1033" spans="1:5" s="34" customFormat="1" ht="36" hidden="1" x14ac:dyDescent="0.35">
      <c r="A1033" s="6" t="s">
        <v>1409</v>
      </c>
      <c r="B1033" s="52" t="s">
        <v>1424</v>
      </c>
      <c r="C1033" s="37">
        <v>0</v>
      </c>
      <c r="D1033" s="37">
        <v>0</v>
      </c>
      <c r="E1033" s="37">
        <v>0</v>
      </c>
    </row>
    <row r="1034" spans="1:5" s="34" customFormat="1" hidden="1" x14ac:dyDescent="0.35">
      <c r="A1034" s="6" t="s">
        <v>1664</v>
      </c>
      <c r="B1034" s="52" t="s">
        <v>1398</v>
      </c>
      <c r="C1034" s="37">
        <v>0</v>
      </c>
      <c r="D1034" s="37">
        <v>0</v>
      </c>
      <c r="E1034" s="37">
        <v>0</v>
      </c>
    </row>
    <row r="1035" spans="1:5" s="34" customFormat="1" hidden="1" x14ac:dyDescent="0.35">
      <c r="A1035" s="6" t="s">
        <v>1664</v>
      </c>
      <c r="B1035" s="52" t="s">
        <v>1425</v>
      </c>
      <c r="C1035" s="37">
        <v>0</v>
      </c>
      <c r="D1035" s="37">
        <v>0</v>
      </c>
      <c r="E1035" s="37">
        <v>0</v>
      </c>
    </row>
    <row r="1036" spans="1:5" s="34" customFormat="1" hidden="1" x14ac:dyDescent="0.35">
      <c r="A1036" s="6" t="s">
        <v>1664</v>
      </c>
      <c r="B1036" s="52" t="s">
        <v>1029</v>
      </c>
      <c r="C1036" s="37">
        <v>0</v>
      </c>
      <c r="D1036" s="37">
        <v>0</v>
      </c>
      <c r="E1036" s="37">
        <v>0</v>
      </c>
    </row>
    <row r="1037" spans="1:5" s="34" customFormat="1" hidden="1" x14ac:dyDescent="0.35">
      <c r="A1037" s="6" t="s">
        <v>1229</v>
      </c>
      <c r="B1037" s="52" t="s">
        <v>1230</v>
      </c>
      <c r="C1037" s="37">
        <v>0</v>
      </c>
      <c r="D1037" s="37">
        <v>0</v>
      </c>
      <c r="E1037" s="37">
        <v>0</v>
      </c>
    </row>
    <row r="1038" spans="1:5" s="34" customFormat="1" hidden="1" x14ac:dyDescent="0.35">
      <c r="A1038" s="6" t="s">
        <v>1229</v>
      </c>
      <c r="B1038" s="52" t="s">
        <v>1026</v>
      </c>
      <c r="C1038" s="37">
        <v>0</v>
      </c>
      <c r="D1038" s="37">
        <v>0</v>
      </c>
      <c r="E1038" s="37">
        <v>0</v>
      </c>
    </row>
    <row r="1039" spans="1:5" s="34" customFormat="1" ht="36" hidden="1" x14ac:dyDescent="0.35">
      <c r="A1039" s="6" t="s">
        <v>1268</v>
      </c>
      <c r="B1039" s="52" t="s">
        <v>1029</v>
      </c>
      <c r="C1039" s="37">
        <v>0</v>
      </c>
      <c r="D1039" s="37">
        <v>0</v>
      </c>
      <c r="E1039" s="37">
        <v>0</v>
      </c>
    </row>
    <row r="1040" spans="1:5" s="34" customFormat="1" ht="36" hidden="1" x14ac:dyDescent="0.35">
      <c r="A1040" s="6" t="s">
        <v>1231</v>
      </c>
      <c r="B1040" s="52" t="s">
        <v>1026</v>
      </c>
      <c r="C1040" s="37">
        <v>0</v>
      </c>
      <c r="D1040" s="37">
        <v>2888900</v>
      </c>
      <c r="E1040" s="37">
        <v>0</v>
      </c>
    </row>
    <row r="1041" spans="1:5" s="34" customFormat="1" ht="54" hidden="1" x14ac:dyDescent="0.35">
      <c r="A1041" s="6" t="s">
        <v>1426</v>
      </c>
      <c r="B1041" s="52" t="s">
        <v>1026</v>
      </c>
      <c r="C1041" s="37">
        <v>0</v>
      </c>
      <c r="D1041" s="37">
        <v>6537700</v>
      </c>
      <c r="E1041" s="37">
        <v>0</v>
      </c>
    </row>
    <row r="1042" spans="1:5" s="34" customFormat="1" ht="54.75" hidden="1" customHeight="1" x14ac:dyDescent="0.35">
      <c r="A1042" s="6" t="s">
        <v>1411</v>
      </c>
      <c r="B1042" s="52" t="s">
        <v>1026</v>
      </c>
      <c r="C1042" s="37">
        <v>0</v>
      </c>
      <c r="D1042" s="37">
        <v>0</v>
      </c>
      <c r="E1042" s="37">
        <v>0</v>
      </c>
    </row>
    <row r="1043" spans="1:5" s="34" customFormat="1" ht="64.5" hidden="1" customHeight="1" x14ac:dyDescent="0.35">
      <c r="A1043" s="6" t="s">
        <v>1411</v>
      </c>
      <c r="B1043" s="52" t="s">
        <v>1026</v>
      </c>
      <c r="C1043" s="37">
        <v>0</v>
      </c>
      <c r="D1043" s="37">
        <v>0</v>
      </c>
      <c r="E1043" s="37">
        <v>0</v>
      </c>
    </row>
    <row r="1044" spans="1:5" s="34" customFormat="1" ht="36" hidden="1" x14ac:dyDescent="0.35">
      <c r="A1044" s="6" t="s">
        <v>1232</v>
      </c>
      <c r="B1044" s="52" t="s">
        <v>1026</v>
      </c>
      <c r="C1044" s="37">
        <v>0</v>
      </c>
      <c r="D1044" s="37">
        <v>0</v>
      </c>
      <c r="E1044" s="37">
        <v>0</v>
      </c>
    </row>
    <row r="1045" spans="1:5" s="34" customFormat="1" ht="36" hidden="1" x14ac:dyDescent="0.35">
      <c r="A1045" s="6" t="s">
        <v>1233</v>
      </c>
      <c r="B1045" s="52" t="s">
        <v>1028</v>
      </c>
      <c r="C1045" s="37">
        <v>0</v>
      </c>
      <c r="D1045" s="37">
        <v>0</v>
      </c>
      <c r="E1045" s="37">
        <v>0</v>
      </c>
    </row>
    <row r="1046" spans="1:5" s="34" customFormat="1" ht="36" hidden="1" x14ac:dyDescent="0.35">
      <c r="A1046" s="6" t="s">
        <v>1234</v>
      </c>
      <c r="B1046" s="52" t="s">
        <v>1235</v>
      </c>
      <c r="C1046" s="37">
        <v>0</v>
      </c>
      <c r="D1046" s="37">
        <v>0</v>
      </c>
      <c r="E1046" s="37">
        <v>0</v>
      </c>
    </row>
    <row r="1047" spans="1:5" s="34" customFormat="1" ht="84.75" hidden="1" customHeight="1" x14ac:dyDescent="0.35">
      <c r="A1047" s="6" t="s">
        <v>1366</v>
      </c>
      <c r="B1047" s="52" t="s">
        <v>1029</v>
      </c>
      <c r="C1047" s="37">
        <v>530942000</v>
      </c>
      <c r="D1047" s="37">
        <v>221532500</v>
      </c>
      <c r="E1047" s="37">
        <v>221532500</v>
      </c>
    </row>
    <row r="1048" spans="1:5" s="34" customFormat="1" ht="36" hidden="1" x14ac:dyDescent="0.35">
      <c r="A1048" s="6" t="s">
        <v>1410</v>
      </c>
      <c r="B1048" s="52" t="s">
        <v>1026</v>
      </c>
      <c r="C1048" s="37">
        <v>44913100</v>
      </c>
      <c r="D1048" s="37">
        <v>44913100</v>
      </c>
      <c r="E1048" s="37">
        <v>44913100</v>
      </c>
    </row>
    <row r="1049" spans="1:5" s="34" customFormat="1" ht="36" hidden="1" x14ac:dyDescent="0.35">
      <c r="A1049" s="6" t="s">
        <v>1395</v>
      </c>
      <c r="B1049" s="52" t="s">
        <v>1026</v>
      </c>
      <c r="C1049" s="37">
        <v>25402200</v>
      </c>
      <c r="D1049" s="122">
        <v>29677100</v>
      </c>
      <c r="E1049" s="37">
        <v>0</v>
      </c>
    </row>
    <row r="1050" spans="1:5" s="34" customFormat="1" hidden="1" x14ac:dyDescent="0.35">
      <c r="A1050" s="6" t="s">
        <v>1390</v>
      </c>
      <c r="B1050" s="52" t="s">
        <v>1029</v>
      </c>
      <c r="C1050" s="37">
        <v>0</v>
      </c>
      <c r="D1050" s="37">
        <v>0</v>
      </c>
      <c r="E1050" s="37">
        <v>0</v>
      </c>
    </row>
    <row r="1051" spans="1:5" s="34" customFormat="1" x14ac:dyDescent="0.35">
      <c r="A1051" s="26" t="s">
        <v>429</v>
      </c>
      <c r="B1051" s="38" t="s">
        <v>430</v>
      </c>
      <c r="C1051" s="3">
        <f>SUM(C1052,C1069,C1072,C1075,C1078,C1081,C1084,C1087)</f>
        <v>8045003400</v>
      </c>
      <c r="D1051" s="3">
        <f t="shared" ref="D1051:E1051" si="364">SUM(D1052,D1069,D1072,D1075,D1078,D1081,D1084,D1087)</f>
        <v>8237269400</v>
      </c>
      <c r="E1051" s="3">
        <f t="shared" si="364"/>
        <v>8237220700</v>
      </c>
    </row>
    <row r="1052" spans="1:5" s="34" customFormat="1" ht="36" x14ac:dyDescent="0.35">
      <c r="A1052" s="26" t="s">
        <v>1031</v>
      </c>
      <c r="B1052" s="38" t="s">
        <v>1032</v>
      </c>
      <c r="C1052" s="3">
        <f t="shared" ref="C1052:E1052" si="365">SUM(C1053)</f>
        <v>7794786800</v>
      </c>
      <c r="D1052" s="3">
        <f t="shared" si="365"/>
        <v>7985758100</v>
      </c>
      <c r="E1052" s="3">
        <f t="shared" si="365"/>
        <v>7984898100</v>
      </c>
    </row>
    <row r="1053" spans="1:5" s="34" customFormat="1" ht="36" x14ac:dyDescent="0.35">
      <c r="A1053" s="26" t="s">
        <v>1033</v>
      </c>
      <c r="B1053" s="38" t="s">
        <v>1034</v>
      </c>
      <c r="C1053" s="3">
        <f>SUM(C1054:C1068)</f>
        <v>7794786800</v>
      </c>
      <c r="D1053" s="3">
        <f t="shared" ref="D1053:E1053" si="366">SUM(D1054:D1068)</f>
        <v>7985758100</v>
      </c>
      <c r="E1053" s="3">
        <f t="shared" si="366"/>
        <v>7984898100</v>
      </c>
    </row>
    <row r="1054" spans="1:5" s="34" customFormat="1" ht="99" hidden="1" customHeight="1" x14ac:dyDescent="0.35">
      <c r="A1054" s="64" t="s">
        <v>1158</v>
      </c>
      <c r="B1054" s="52" t="s">
        <v>1035</v>
      </c>
      <c r="C1054" s="37">
        <v>0</v>
      </c>
      <c r="D1054" s="37">
        <v>0</v>
      </c>
      <c r="E1054" s="37">
        <v>0</v>
      </c>
    </row>
    <row r="1055" spans="1:5" s="34" customFormat="1" ht="72" hidden="1" x14ac:dyDescent="0.35">
      <c r="A1055" s="64" t="s">
        <v>1168</v>
      </c>
      <c r="B1055" s="52" t="s">
        <v>1035</v>
      </c>
      <c r="C1055" s="37">
        <v>7125631000</v>
      </c>
      <c r="D1055" s="37">
        <v>7125631000</v>
      </c>
      <c r="E1055" s="37">
        <v>7125631000</v>
      </c>
    </row>
    <row r="1056" spans="1:5" s="34" customFormat="1" ht="108" hidden="1" x14ac:dyDescent="0.35">
      <c r="A1056" s="64" t="s">
        <v>1667</v>
      </c>
      <c r="B1056" s="52" t="s">
        <v>1035</v>
      </c>
      <c r="C1056" s="37">
        <v>0</v>
      </c>
      <c r="D1056" s="37">
        <v>0</v>
      </c>
      <c r="E1056" s="37">
        <v>0</v>
      </c>
    </row>
    <row r="1057" spans="1:5" s="34" customFormat="1" ht="54" hidden="1" x14ac:dyDescent="0.35">
      <c r="A1057" s="64" t="s">
        <v>1036</v>
      </c>
      <c r="B1057" s="52" t="s">
        <v>1035</v>
      </c>
      <c r="C1057" s="37">
        <v>48759200</v>
      </c>
      <c r="D1057" s="37">
        <v>48759200</v>
      </c>
      <c r="E1057" s="37">
        <v>48759200</v>
      </c>
    </row>
    <row r="1058" spans="1:5" s="34" customFormat="1" ht="36" hidden="1" x14ac:dyDescent="0.35">
      <c r="A1058" s="64" t="s">
        <v>1037</v>
      </c>
      <c r="B1058" s="52" t="s">
        <v>1035</v>
      </c>
      <c r="C1058" s="37">
        <v>8241100</v>
      </c>
      <c r="D1058" s="37">
        <v>8241100</v>
      </c>
      <c r="E1058" s="37">
        <v>8241100</v>
      </c>
    </row>
    <row r="1059" spans="1:5" s="34" customFormat="1" ht="72" hidden="1" x14ac:dyDescent="0.35">
      <c r="A1059" s="64" t="s">
        <v>1169</v>
      </c>
      <c r="B1059" s="52" t="s">
        <v>1035</v>
      </c>
      <c r="C1059" s="37">
        <v>17430300</v>
      </c>
      <c r="D1059" s="37">
        <v>17430300</v>
      </c>
      <c r="E1059" s="37">
        <v>17430300</v>
      </c>
    </row>
    <row r="1060" spans="1:5" s="34" customFormat="1" ht="72" hidden="1" x14ac:dyDescent="0.35">
      <c r="A1060" s="64" t="s">
        <v>1038</v>
      </c>
      <c r="B1060" s="52" t="s">
        <v>1035</v>
      </c>
      <c r="C1060" s="37">
        <v>57111400</v>
      </c>
      <c r="D1060" s="37">
        <v>57111400</v>
      </c>
      <c r="E1060" s="37">
        <v>57111400</v>
      </c>
    </row>
    <row r="1061" spans="1:5" s="34" customFormat="1" hidden="1" x14ac:dyDescent="0.35">
      <c r="A1061" s="64" t="s">
        <v>1039</v>
      </c>
      <c r="B1061" s="52" t="s">
        <v>1035</v>
      </c>
      <c r="C1061" s="37">
        <v>103949700</v>
      </c>
      <c r="D1061" s="37">
        <v>103949700</v>
      </c>
      <c r="E1061" s="37">
        <v>103949700</v>
      </c>
    </row>
    <row r="1062" spans="1:5" s="34" customFormat="1" ht="54" hidden="1" x14ac:dyDescent="0.35">
      <c r="A1062" s="64" t="s">
        <v>1040</v>
      </c>
      <c r="B1062" s="52" t="s">
        <v>1391</v>
      </c>
      <c r="C1062" s="37">
        <v>262604500</v>
      </c>
      <c r="D1062" s="37">
        <v>453560800</v>
      </c>
      <c r="E1062" s="37">
        <v>452700800</v>
      </c>
    </row>
    <row r="1063" spans="1:5" s="34" customFormat="1" ht="36" hidden="1" x14ac:dyDescent="0.35">
      <c r="A1063" s="64" t="s">
        <v>1042</v>
      </c>
      <c r="B1063" s="52" t="s">
        <v>1041</v>
      </c>
      <c r="C1063" s="37">
        <v>27734500</v>
      </c>
      <c r="D1063" s="37">
        <v>27734500</v>
      </c>
      <c r="E1063" s="37">
        <v>27734500</v>
      </c>
    </row>
    <row r="1064" spans="1:5" s="34" customFormat="1" hidden="1" x14ac:dyDescent="0.35">
      <c r="A1064" s="64" t="s">
        <v>1043</v>
      </c>
      <c r="B1064" s="52" t="s">
        <v>1391</v>
      </c>
      <c r="C1064" s="37">
        <v>84850500</v>
      </c>
      <c r="D1064" s="37">
        <v>84850500</v>
      </c>
      <c r="E1064" s="37">
        <v>84850500</v>
      </c>
    </row>
    <row r="1065" spans="1:5" s="34" customFormat="1" ht="54" hidden="1" x14ac:dyDescent="0.35">
      <c r="A1065" s="64" t="s">
        <v>1159</v>
      </c>
      <c r="B1065" s="52" t="s">
        <v>1044</v>
      </c>
      <c r="C1065" s="37">
        <v>307300</v>
      </c>
      <c r="D1065" s="37">
        <v>307300</v>
      </c>
      <c r="E1065" s="37">
        <v>307300</v>
      </c>
    </row>
    <row r="1066" spans="1:5" s="34" customFormat="1" ht="54" hidden="1" x14ac:dyDescent="0.35">
      <c r="A1066" s="64" t="s">
        <v>1159</v>
      </c>
      <c r="B1066" s="52" t="s">
        <v>1041</v>
      </c>
      <c r="C1066" s="37"/>
      <c r="D1066" s="37"/>
      <c r="E1066" s="37"/>
    </row>
    <row r="1067" spans="1:5" s="34" customFormat="1" ht="54" hidden="1" x14ac:dyDescent="0.35">
      <c r="A1067" s="64" t="s">
        <v>1160</v>
      </c>
      <c r="B1067" s="52" t="s">
        <v>1044</v>
      </c>
      <c r="C1067" s="37">
        <v>57417300</v>
      </c>
      <c r="D1067" s="37">
        <v>57417300</v>
      </c>
      <c r="E1067" s="37">
        <v>57417300</v>
      </c>
    </row>
    <row r="1068" spans="1:5" s="34" customFormat="1" ht="54" hidden="1" x14ac:dyDescent="0.35">
      <c r="A1068" s="63" t="s">
        <v>1392</v>
      </c>
      <c r="B1068" s="59" t="s">
        <v>1041</v>
      </c>
      <c r="C1068" s="37">
        <v>750000</v>
      </c>
      <c r="D1068" s="37">
        <v>765000</v>
      </c>
      <c r="E1068" s="37">
        <v>765000</v>
      </c>
    </row>
    <row r="1069" spans="1:5" s="34" customFormat="1" ht="54" x14ac:dyDescent="0.35">
      <c r="A1069" s="26" t="s">
        <v>1045</v>
      </c>
      <c r="B1069" s="38" t="s">
        <v>1046</v>
      </c>
      <c r="C1069" s="3">
        <f t="shared" ref="C1069:E1070" si="367">SUM(C1070)</f>
        <v>87313400</v>
      </c>
      <c r="D1069" s="3">
        <f t="shared" si="367"/>
        <v>87313400</v>
      </c>
      <c r="E1069" s="3">
        <f t="shared" si="367"/>
        <v>87313400</v>
      </c>
    </row>
    <row r="1070" spans="1:5" s="34" customFormat="1" ht="54" x14ac:dyDescent="0.35">
      <c r="A1070" s="26" t="s">
        <v>1047</v>
      </c>
      <c r="B1070" s="38" t="s">
        <v>1048</v>
      </c>
      <c r="C1070" s="3">
        <f t="shared" si="367"/>
        <v>87313400</v>
      </c>
      <c r="D1070" s="3">
        <f t="shared" si="367"/>
        <v>87313400</v>
      </c>
      <c r="E1070" s="3">
        <f t="shared" si="367"/>
        <v>87313400</v>
      </c>
    </row>
    <row r="1071" spans="1:5" s="34" customFormat="1" ht="67.5" hidden="1" customHeight="1" x14ac:dyDescent="0.35">
      <c r="A1071" s="63" t="s">
        <v>1049</v>
      </c>
      <c r="B1071" s="59" t="s">
        <v>1050</v>
      </c>
      <c r="C1071" s="37">
        <v>87313400</v>
      </c>
      <c r="D1071" s="37">
        <v>87313400</v>
      </c>
      <c r="E1071" s="37">
        <v>87313400</v>
      </c>
    </row>
    <row r="1072" spans="1:5" s="34" customFormat="1" ht="54" x14ac:dyDescent="0.35">
      <c r="A1072" s="26" t="s">
        <v>1753</v>
      </c>
      <c r="B1072" s="38" t="s">
        <v>1051</v>
      </c>
      <c r="C1072" s="3">
        <f t="shared" ref="C1072:E1073" si="368">SUM(C1073)</f>
        <v>60744700</v>
      </c>
      <c r="D1072" s="3">
        <f t="shared" si="368"/>
        <v>62565900</v>
      </c>
      <c r="E1072" s="3">
        <f t="shared" si="368"/>
        <v>63425900</v>
      </c>
    </row>
    <row r="1073" spans="1:5" s="34" customFormat="1" ht="54" x14ac:dyDescent="0.35">
      <c r="A1073" s="26" t="s">
        <v>1754</v>
      </c>
      <c r="B1073" s="38" t="s">
        <v>1052</v>
      </c>
      <c r="C1073" s="3">
        <f t="shared" si="368"/>
        <v>60744700</v>
      </c>
      <c r="D1073" s="3">
        <f t="shared" si="368"/>
        <v>62565900</v>
      </c>
      <c r="E1073" s="3">
        <f t="shared" si="368"/>
        <v>63425900</v>
      </c>
    </row>
    <row r="1074" spans="1:5" s="34" customFormat="1" ht="36" hidden="1" x14ac:dyDescent="0.35">
      <c r="A1074" s="63" t="s">
        <v>1053</v>
      </c>
      <c r="B1074" s="59" t="s">
        <v>1396</v>
      </c>
      <c r="C1074" s="37">
        <v>60744700</v>
      </c>
      <c r="D1074" s="37">
        <v>62565900</v>
      </c>
      <c r="E1074" s="37">
        <v>63425900</v>
      </c>
    </row>
    <row r="1075" spans="1:5" s="34" customFormat="1" ht="54" x14ac:dyDescent="0.35">
      <c r="A1075" s="26" t="s">
        <v>1054</v>
      </c>
      <c r="B1075" s="38" t="s">
        <v>1055</v>
      </c>
      <c r="C1075" s="3">
        <f t="shared" ref="C1075:E1076" si="369">SUM(C1076)</f>
        <v>612500</v>
      </c>
      <c r="D1075" s="3">
        <f t="shared" si="369"/>
        <v>86000</v>
      </c>
      <c r="E1075" s="3">
        <f t="shared" si="369"/>
        <v>37300</v>
      </c>
    </row>
    <row r="1076" spans="1:5" s="34" customFormat="1" ht="54" x14ac:dyDescent="0.35">
      <c r="A1076" s="26" t="s">
        <v>1056</v>
      </c>
      <c r="B1076" s="38" t="s">
        <v>1057</v>
      </c>
      <c r="C1076" s="3">
        <f t="shared" si="369"/>
        <v>612500</v>
      </c>
      <c r="D1076" s="3">
        <f t="shared" si="369"/>
        <v>86000</v>
      </c>
      <c r="E1076" s="3">
        <f t="shared" si="369"/>
        <v>37300</v>
      </c>
    </row>
    <row r="1077" spans="1:5" s="34" customFormat="1" ht="36" hidden="1" x14ac:dyDescent="0.35">
      <c r="A1077" s="63" t="s">
        <v>1058</v>
      </c>
      <c r="B1077" s="59" t="s">
        <v>1059</v>
      </c>
      <c r="C1077" s="37">
        <v>612500</v>
      </c>
      <c r="D1077" s="37">
        <v>86000</v>
      </c>
      <c r="E1077" s="37">
        <v>37300</v>
      </c>
    </row>
    <row r="1078" spans="1:5" s="34" customFormat="1" ht="36" hidden="1" x14ac:dyDescent="0.35">
      <c r="A1078" s="26" t="s">
        <v>1060</v>
      </c>
      <c r="B1078" s="38" t="s">
        <v>1061</v>
      </c>
      <c r="C1078" s="3"/>
      <c r="D1078" s="3"/>
      <c r="E1078" s="3"/>
    </row>
    <row r="1079" spans="1:5" s="34" customFormat="1" ht="36" hidden="1" x14ac:dyDescent="0.35">
      <c r="A1079" s="26" t="s">
        <v>1062</v>
      </c>
      <c r="B1079" s="38" t="s">
        <v>1063</v>
      </c>
      <c r="C1079" s="3"/>
      <c r="D1079" s="3"/>
      <c r="E1079" s="3"/>
    </row>
    <row r="1080" spans="1:5" s="34" customFormat="1" ht="36" hidden="1" x14ac:dyDescent="0.35">
      <c r="A1080" s="63" t="s">
        <v>1064</v>
      </c>
      <c r="B1080" s="59" t="s">
        <v>1065</v>
      </c>
      <c r="C1080" s="37"/>
      <c r="D1080" s="37"/>
      <c r="E1080" s="37"/>
    </row>
    <row r="1081" spans="1:5" s="34" customFormat="1" hidden="1" x14ac:dyDescent="0.35">
      <c r="A1081" s="65" t="s">
        <v>1066</v>
      </c>
      <c r="B1081" s="39" t="s">
        <v>1067</v>
      </c>
      <c r="C1081" s="3"/>
      <c r="D1081" s="3"/>
      <c r="E1081" s="3"/>
    </row>
    <row r="1082" spans="1:5" s="34" customFormat="1" ht="36" hidden="1" x14ac:dyDescent="0.35">
      <c r="A1082" s="65" t="s">
        <v>1068</v>
      </c>
      <c r="B1082" s="39" t="s">
        <v>1069</v>
      </c>
      <c r="C1082" s="3"/>
      <c r="D1082" s="3"/>
      <c r="E1082" s="3"/>
    </row>
    <row r="1083" spans="1:5" s="34" customFormat="1" ht="36" hidden="1" x14ac:dyDescent="0.35">
      <c r="A1083" s="63" t="s">
        <v>1070</v>
      </c>
      <c r="B1083" s="59" t="s">
        <v>1071</v>
      </c>
      <c r="C1083" s="37"/>
      <c r="D1083" s="37"/>
      <c r="E1083" s="37"/>
    </row>
    <row r="1084" spans="1:5" s="34" customFormat="1" x14ac:dyDescent="0.35">
      <c r="A1084" s="26" t="s">
        <v>1072</v>
      </c>
      <c r="B1084" s="38" t="s">
        <v>1073</v>
      </c>
      <c r="C1084" s="3">
        <f t="shared" ref="C1084:E1085" si="370">SUM(C1085)</f>
        <v>42331000</v>
      </c>
      <c r="D1084" s="3">
        <f t="shared" si="370"/>
        <v>42331000</v>
      </c>
      <c r="E1084" s="3">
        <f t="shared" si="370"/>
        <v>42331000</v>
      </c>
    </row>
    <row r="1085" spans="1:5" s="34" customFormat="1" ht="36" x14ac:dyDescent="0.35">
      <c r="A1085" s="26" t="s">
        <v>1074</v>
      </c>
      <c r="B1085" s="38" t="s">
        <v>1075</v>
      </c>
      <c r="C1085" s="3">
        <f t="shared" si="370"/>
        <v>42331000</v>
      </c>
      <c r="D1085" s="3">
        <f t="shared" si="370"/>
        <v>42331000</v>
      </c>
      <c r="E1085" s="3">
        <f t="shared" si="370"/>
        <v>42331000</v>
      </c>
    </row>
    <row r="1086" spans="1:5" s="34" customFormat="1" hidden="1" x14ac:dyDescent="0.35">
      <c r="A1086" s="6" t="s">
        <v>1076</v>
      </c>
      <c r="B1086" s="52" t="s">
        <v>1077</v>
      </c>
      <c r="C1086" s="37">
        <v>42331000</v>
      </c>
      <c r="D1086" s="37">
        <v>42331000</v>
      </c>
      <c r="E1086" s="37">
        <v>42331000</v>
      </c>
    </row>
    <row r="1087" spans="1:5" s="34" customFormat="1" x14ac:dyDescent="0.35">
      <c r="A1087" s="26" t="s">
        <v>1078</v>
      </c>
      <c r="B1087" s="38" t="s">
        <v>1079</v>
      </c>
      <c r="C1087" s="3">
        <f t="shared" ref="C1087:E1087" si="371">SUM(C1088)</f>
        <v>59215000</v>
      </c>
      <c r="D1087" s="3">
        <f t="shared" si="371"/>
        <v>59215000</v>
      </c>
      <c r="E1087" s="3">
        <f t="shared" si="371"/>
        <v>59215000</v>
      </c>
    </row>
    <row r="1088" spans="1:5" s="34" customFormat="1" x14ac:dyDescent="0.35">
      <c r="A1088" s="26" t="s">
        <v>1080</v>
      </c>
      <c r="B1088" s="38" t="s">
        <v>1081</v>
      </c>
      <c r="C1088" s="3">
        <f t="shared" ref="C1088:E1088" si="372">SUM(C1089:C1094)</f>
        <v>59215000</v>
      </c>
      <c r="D1088" s="3">
        <f t="shared" si="372"/>
        <v>59215000</v>
      </c>
      <c r="E1088" s="3">
        <f t="shared" si="372"/>
        <v>59215000</v>
      </c>
    </row>
    <row r="1089" spans="1:5" s="34" customFormat="1" hidden="1" x14ac:dyDescent="0.35">
      <c r="A1089" s="63" t="s">
        <v>1082</v>
      </c>
      <c r="B1089" s="59" t="s">
        <v>1083</v>
      </c>
      <c r="C1089" s="37">
        <v>59215000</v>
      </c>
      <c r="D1089" s="37">
        <v>59215000</v>
      </c>
      <c r="E1089" s="37">
        <v>59215000</v>
      </c>
    </row>
    <row r="1090" spans="1:5" s="34" customFormat="1" hidden="1" x14ac:dyDescent="0.35">
      <c r="A1090" s="63" t="s">
        <v>1084</v>
      </c>
      <c r="B1090" s="59" t="s">
        <v>1083</v>
      </c>
      <c r="C1090" s="37">
        <v>0</v>
      </c>
      <c r="D1090" s="37">
        <v>0</v>
      </c>
      <c r="E1090" s="37">
        <v>0</v>
      </c>
    </row>
    <row r="1091" spans="1:5" s="34" customFormat="1" ht="54" hidden="1" x14ac:dyDescent="0.35">
      <c r="A1091" s="63" t="s">
        <v>1085</v>
      </c>
      <c r="B1091" s="59" t="s">
        <v>1083</v>
      </c>
      <c r="C1091" s="37">
        <v>0</v>
      </c>
      <c r="D1091" s="37">
        <v>0</v>
      </c>
      <c r="E1091" s="37">
        <v>0</v>
      </c>
    </row>
    <row r="1092" spans="1:5" s="34" customFormat="1" hidden="1" x14ac:dyDescent="0.35">
      <c r="A1092" s="63" t="s">
        <v>1086</v>
      </c>
      <c r="B1092" s="59" t="s">
        <v>1083</v>
      </c>
      <c r="C1092" s="37">
        <v>0</v>
      </c>
      <c r="D1092" s="37">
        <v>0</v>
      </c>
      <c r="E1092" s="37">
        <v>0</v>
      </c>
    </row>
    <row r="1093" spans="1:5" s="34" customFormat="1" hidden="1" x14ac:dyDescent="0.35">
      <c r="A1093" s="63" t="s">
        <v>1087</v>
      </c>
      <c r="B1093" s="59" t="s">
        <v>1083</v>
      </c>
      <c r="C1093" s="37">
        <v>0</v>
      </c>
      <c r="D1093" s="37">
        <v>0</v>
      </c>
      <c r="E1093" s="37">
        <v>0</v>
      </c>
    </row>
    <row r="1094" spans="1:5" s="41" customFormat="1" hidden="1" x14ac:dyDescent="0.35">
      <c r="A1094" s="6" t="s">
        <v>1087</v>
      </c>
      <c r="B1094" s="52" t="s">
        <v>1083</v>
      </c>
      <c r="C1094" s="37">
        <v>0</v>
      </c>
      <c r="D1094" s="37">
        <v>0</v>
      </c>
      <c r="E1094" s="37">
        <v>0</v>
      </c>
    </row>
    <row r="1095" spans="1:5" s="34" customFormat="1" x14ac:dyDescent="0.35">
      <c r="A1095" s="26" t="s">
        <v>431</v>
      </c>
      <c r="B1095" s="38" t="s">
        <v>432</v>
      </c>
      <c r="C1095" s="3">
        <f t="shared" ref="C1095:E1095" si="373">SUM(C1112+C1105+C1099+C1102+C1109+C1096)</f>
        <v>300088800</v>
      </c>
      <c r="D1095" s="3">
        <f t="shared" si="373"/>
        <v>304640600</v>
      </c>
      <c r="E1095" s="3">
        <f t="shared" si="373"/>
        <v>310929200</v>
      </c>
    </row>
    <row r="1096" spans="1:5" s="34" customFormat="1" ht="117" customHeight="1" x14ac:dyDescent="0.35">
      <c r="A1096" s="26" t="s">
        <v>1755</v>
      </c>
      <c r="B1096" s="38" t="s">
        <v>1497</v>
      </c>
      <c r="C1096" s="3">
        <f t="shared" ref="C1096:E1097" si="374">C1097</f>
        <v>7935700</v>
      </c>
      <c r="D1096" s="3">
        <f t="shared" si="374"/>
        <v>7995600</v>
      </c>
      <c r="E1096" s="3">
        <f t="shared" si="374"/>
        <v>7995600</v>
      </c>
    </row>
    <row r="1097" spans="1:5" s="34" customFormat="1" ht="126" x14ac:dyDescent="0.35">
      <c r="A1097" s="26" t="s">
        <v>1756</v>
      </c>
      <c r="B1097" s="38" t="s">
        <v>1496</v>
      </c>
      <c r="C1097" s="3">
        <f t="shared" si="374"/>
        <v>7935700</v>
      </c>
      <c r="D1097" s="3">
        <f t="shared" si="374"/>
        <v>7995600</v>
      </c>
      <c r="E1097" s="3">
        <f t="shared" si="374"/>
        <v>7995600</v>
      </c>
    </row>
    <row r="1098" spans="1:5" s="41" customFormat="1" ht="72" hidden="1" x14ac:dyDescent="0.35">
      <c r="A1098" s="6" t="s">
        <v>1498</v>
      </c>
      <c r="B1098" s="94" t="s">
        <v>1499</v>
      </c>
      <c r="C1098" s="37">
        <v>7935700</v>
      </c>
      <c r="D1098" s="37">
        <v>7995600</v>
      </c>
      <c r="E1098" s="37">
        <v>7995600</v>
      </c>
    </row>
    <row r="1099" spans="1:5" s="34" customFormat="1" ht="90" x14ac:dyDescent="0.35">
      <c r="A1099" s="26" t="s">
        <v>1412</v>
      </c>
      <c r="B1099" s="38" t="s">
        <v>1088</v>
      </c>
      <c r="C1099" s="3">
        <f t="shared" ref="C1099:E1100" si="375">SUM(C1100)</f>
        <v>292153100</v>
      </c>
      <c r="D1099" s="3">
        <f t="shared" si="375"/>
        <v>296645000</v>
      </c>
      <c r="E1099" s="3">
        <f t="shared" si="375"/>
        <v>302933600</v>
      </c>
    </row>
    <row r="1100" spans="1:5" s="34" customFormat="1" ht="90" x14ac:dyDescent="0.35">
      <c r="A1100" s="26" t="s">
        <v>1413</v>
      </c>
      <c r="B1100" s="38" t="s">
        <v>1089</v>
      </c>
      <c r="C1100" s="3">
        <f t="shared" si="375"/>
        <v>292153100</v>
      </c>
      <c r="D1100" s="3">
        <f t="shared" si="375"/>
        <v>296645000</v>
      </c>
      <c r="E1100" s="3">
        <f t="shared" si="375"/>
        <v>302933600</v>
      </c>
    </row>
    <row r="1101" spans="1:5" s="34" customFormat="1" ht="56.25" hidden="1" customHeight="1" x14ac:dyDescent="0.35">
      <c r="A1101" s="6" t="s">
        <v>1090</v>
      </c>
      <c r="B1101" s="52" t="s">
        <v>1091</v>
      </c>
      <c r="C1101" s="37">
        <v>292153100</v>
      </c>
      <c r="D1101" s="37">
        <v>296645000</v>
      </c>
      <c r="E1101" s="37">
        <v>302933600</v>
      </c>
    </row>
    <row r="1102" spans="1:5" s="34" customFormat="1" ht="36" hidden="1" x14ac:dyDescent="0.35">
      <c r="A1102" s="2" t="s">
        <v>1092</v>
      </c>
      <c r="B1102" s="106" t="s">
        <v>1093</v>
      </c>
      <c r="C1102" s="103"/>
      <c r="D1102" s="103"/>
      <c r="E1102" s="103"/>
    </row>
    <row r="1103" spans="1:5" s="34" customFormat="1" ht="36" hidden="1" x14ac:dyDescent="0.35">
      <c r="A1103" s="2" t="s">
        <v>1094</v>
      </c>
      <c r="B1103" s="106" t="s">
        <v>1095</v>
      </c>
      <c r="C1103" s="103"/>
      <c r="D1103" s="103"/>
      <c r="E1103" s="103"/>
    </row>
    <row r="1104" spans="1:5" s="34" customFormat="1" ht="36" hidden="1" x14ac:dyDescent="0.35">
      <c r="A1104" s="6" t="s">
        <v>1096</v>
      </c>
      <c r="B1104" s="52" t="s">
        <v>1097</v>
      </c>
      <c r="C1104" s="37"/>
      <c r="D1104" s="37"/>
      <c r="E1104" s="37"/>
    </row>
    <row r="1105" spans="1:5" s="34" customFormat="1" ht="54" hidden="1" x14ac:dyDescent="0.35">
      <c r="A1105" s="26" t="s">
        <v>1098</v>
      </c>
      <c r="B1105" s="38" t="s">
        <v>1099</v>
      </c>
      <c r="C1105" s="3"/>
      <c r="D1105" s="3"/>
      <c r="E1105" s="3"/>
    </row>
    <row r="1106" spans="1:5" s="34" customFormat="1" ht="54" hidden="1" x14ac:dyDescent="0.35">
      <c r="A1106" s="26" t="s">
        <v>1100</v>
      </c>
      <c r="B1106" s="38" t="s">
        <v>1101</v>
      </c>
      <c r="C1106" s="3"/>
      <c r="D1106" s="3"/>
      <c r="E1106" s="3"/>
    </row>
    <row r="1107" spans="1:5" s="34" customFormat="1" hidden="1" x14ac:dyDescent="0.35">
      <c r="A1107" s="63" t="s">
        <v>1102</v>
      </c>
      <c r="B1107" s="59" t="s">
        <v>1103</v>
      </c>
      <c r="C1107" s="37"/>
      <c r="D1107" s="37"/>
      <c r="E1107" s="37"/>
    </row>
    <row r="1108" spans="1:5" s="34" customFormat="1" hidden="1" x14ac:dyDescent="0.35">
      <c r="A1108" s="74"/>
      <c r="B1108" s="59" t="s">
        <v>1103</v>
      </c>
      <c r="C1108" s="37"/>
      <c r="D1108" s="37"/>
      <c r="E1108" s="37"/>
    </row>
    <row r="1109" spans="1:5" s="72" customFormat="1" ht="36" hidden="1" x14ac:dyDescent="0.35">
      <c r="A1109" s="74" t="s">
        <v>1251</v>
      </c>
      <c r="B1109" s="75" t="s">
        <v>1250</v>
      </c>
      <c r="C1109" s="76"/>
      <c r="D1109" s="76"/>
      <c r="E1109" s="76"/>
    </row>
    <row r="1110" spans="1:5" s="73" customFormat="1" ht="36" hidden="1" x14ac:dyDescent="0.35">
      <c r="A1110" s="74" t="s">
        <v>1247</v>
      </c>
      <c r="B1110" s="75" t="s">
        <v>1248</v>
      </c>
      <c r="C1110" s="76"/>
      <c r="D1110" s="76"/>
      <c r="E1110" s="76"/>
    </row>
    <row r="1111" spans="1:5" s="34" customFormat="1" hidden="1" x14ac:dyDescent="0.35">
      <c r="A1111" s="63" t="s">
        <v>1249</v>
      </c>
      <c r="B1111" s="59" t="s">
        <v>1359</v>
      </c>
      <c r="C1111" s="37"/>
      <c r="D1111" s="37"/>
      <c r="E1111" s="37"/>
    </row>
    <row r="1112" spans="1:5" s="34" customFormat="1" hidden="1" x14ac:dyDescent="0.35">
      <c r="A1112" s="40" t="s">
        <v>1104</v>
      </c>
      <c r="B1112" s="69" t="s">
        <v>1105</v>
      </c>
      <c r="C1112" s="103">
        <f t="shared" ref="C1112:E1112" si="376">SUM(C1113)</f>
        <v>0</v>
      </c>
      <c r="D1112" s="103">
        <f t="shared" si="376"/>
        <v>0</v>
      </c>
      <c r="E1112" s="103">
        <f t="shared" si="376"/>
        <v>0</v>
      </c>
    </row>
    <row r="1113" spans="1:5" s="34" customFormat="1" hidden="1" x14ac:dyDescent="0.35">
      <c r="A1113" s="40" t="s">
        <v>1106</v>
      </c>
      <c r="B1113" s="69" t="s">
        <v>1107</v>
      </c>
      <c r="C1113" s="103">
        <f t="shared" ref="C1113:E1113" si="377">SUM(C1114,C1115)</f>
        <v>0</v>
      </c>
      <c r="D1113" s="103">
        <f t="shared" si="377"/>
        <v>0</v>
      </c>
      <c r="E1113" s="103">
        <f t="shared" si="377"/>
        <v>0</v>
      </c>
    </row>
    <row r="1114" spans="1:5" s="34" customFormat="1" ht="54" hidden="1" x14ac:dyDescent="0.35">
      <c r="A1114" s="64" t="s">
        <v>1108</v>
      </c>
      <c r="B1114" s="52" t="s">
        <v>1109</v>
      </c>
      <c r="C1114" s="37">
        <v>0</v>
      </c>
      <c r="D1114" s="37">
        <v>0</v>
      </c>
      <c r="E1114" s="37">
        <v>0</v>
      </c>
    </row>
    <row r="1115" spans="1:5" s="34" customFormat="1" ht="54" hidden="1" x14ac:dyDescent="0.35">
      <c r="A1115" s="64" t="s">
        <v>1275</v>
      </c>
      <c r="B1115" s="52" t="s">
        <v>1283</v>
      </c>
      <c r="C1115" s="37"/>
      <c r="D1115" s="37"/>
      <c r="E1115" s="37"/>
    </row>
    <row r="1116" spans="1:5" s="29" customFormat="1" ht="34.799999999999997" hidden="1" x14ac:dyDescent="0.35">
      <c r="A1116" s="66" t="s">
        <v>871</v>
      </c>
      <c r="B1116" s="115" t="s">
        <v>874</v>
      </c>
      <c r="C1116" s="103"/>
      <c r="D1116" s="103"/>
      <c r="E1116" s="103"/>
    </row>
    <row r="1117" spans="1:5" ht="44.25" hidden="1" customHeight="1" x14ac:dyDescent="0.35">
      <c r="A1117" s="62" t="s">
        <v>873</v>
      </c>
      <c r="B1117" s="106" t="s">
        <v>872</v>
      </c>
      <c r="C1117" s="103"/>
      <c r="D1117" s="103"/>
      <c r="E1117" s="103"/>
    </row>
    <row r="1118" spans="1:5" ht="48" hidden="1" customHeight="1" x14ac:dyDescent="0.35">
      <c r="A1118" s="62" t="s">
        <v>875</v>
      </c>
      <c r="B1118" s="106" t="s">
        <v>876</v>
      </c>
      <c r="C1118" s="103"/>
      <c r="D1118" s="103"/>
      <c r="E1118" s="103"/>
    </row>
    <row r="1119" spans="1:5" s="19" customFormat="1" hidden="1" x14ac:dyDescent="0.35">
      <c r="A1119" s="67" t="s">
        <v>878</v>
      </c>
      <c r="B1119" s="50" t="s">
        <v>877</v>
      </c>
      <c r="C1119" s="123"/>
      <c r="D1119" s="123"/>
      <c r="E1119" s="123"/>
    </row>
    <row r="1120" spans="1:5" s="34" customFormat="1" x14ac:dyDescent="0.35">
      <c r="A1120" s="2" t="s">
        <v>433</v>
      </c>
      <c r="B1120" s="106" t="s">
        <v>434</v>
      </c>
      <c r="C1120" s="3">
        <f t="shared" ref="C1120:E1120" si="378">SUM(C1121)</f>
        <v>165889</v>
      </c>
      <c r="D1120" s="3">
        <f t="shared" si="378"/>
        <v>151519</v>
      </c>
      <c r="E1120" s="3">
        <f t="shared" si="378"/>
        <v>152025</v>
      </c>
    </row>
    <row r="1121" spans="1:5" s="13" customFormat="1" x14ac:dyDescent="0.35">
      <c r="A1121" s="2" t="s">
        <v>435</v>
      </c>
      <c r="B1121" s="106" t="s">
        <v>436</v>
      </c>
      <c r="C1121" s="3">
        <f t="shared" ref="C1121:E1121" si="379">SUM(C1122,C1124)</f>
        <v>165889</v>
      </c>
      <c r="D1121" s="3">
        <f t="shared" si="379"/>
        <v>151519</v>
      </c>
      <c r="E1121" s="3">
        <f t="shared" si="379"/>
        <v>152025</v>
      </c>
    </row>
    <row r="1122" spans="1:5" s="13" customFormat="1" ht="36" x14ac:dyDescent="0.35">
      <c r="A1122" s="2" t="s">
        <v>437</v>
      </c>
      <c r="B1122" s="106" t="s">
        <v>438</v>
      </c>
      <c r="C1122" s="3">
        <f t="shared" ref="C1122:E1122" si="380">SUM(C1123)</f>
        <v>165889</v>
      </c>
      <c r="D1122" s="3">
        <f t="shared" si="380"/>
        <v>151519</v>
      </c>
      <c r="E1122" s="3">
        <f t="shared" si="380"/>
        <v>152025</v>
      </c>
    </row>
    <row r="1123" spans="1:5" s="19" customFormat="1" hidden="1" x14ac:dyDescent="0.35">
      <c r="A1123" s="80" t="s">
        <v>227</v>
      </c>
      <c r="B1123" s="116" t="s">
        <v>439</v>
      </c>
      <c r="C1123" s="21">
        <v>165889</v>
      </c>
      <c r="D1123" s="21">
        <v>151519</v>
      </c>
      <c r="E1123" s="21">
        <v>152025</v>
      </c>
    </row>
    <row r="1124" spans="1:5" s="13" customFormat="1" ht="36" hidden="1" x14ac:dyDescent="0.35">
      <c r="A1124" s="2" t="s">
        <v>440</v>
      </c>
      <c r="B1124" s="106" t="s">
        <v>441</v>
      </c>
      <c r="C1124" s="3">
        <f t="shared" ref="C1124:E1124" si="381">SUM(C1125:C1128)</f>
        <v>0</v>
      </c>
      <c r="D1124" s="3">
        <f t="shared" si="381"/>
        <v>0</v>
      </c>
      <c r="E1124" s="3">
        <f t="shared" si="381"/>
        <v>0</v>
      </c>
    </row>
    <row r="1125" spans="1:5" s="19" customFormat="1" hidden="1" x14ac:dyDescent="0.35">
      <c r="A1125" s="18" t="s">
        <v>176</v>
      </c>
      <c r="B1125" s="50" t="s">
        <v>510</v>
      </c>
      <c r="C1125" s="21">
        <v>0</v>
      </c>
      <c r="D1125" s="21">
        <v>0</v>
      </c>
      <c r="E1125" s="21">
        <v>0</v>
      </c>
    </row>
    <row r="1126" spans="1:5" s="19" customFormat="1" hidden="1" x14ac:dyDescent="0.35">
      <c r="A1126" s="18" t="s">
        <v>224</v>
      </c>
      <c r="B1126" s="50" t="s">
        <v>442</v>
      </c>
      <c r="C1126" s="21">
        <v>0</v>
      </c>
      <c r="D1126" s="21">
        <v>0</v>
      </c>
      <c r="E1126" s="21">
        <v>0</v>
      </c>
    </row>
    <row r="1127" spans="1:5" s="19" customFormat="1" hidden="1" x14ac:dyDescent="0.35">
      <c r="A1127" s="18" t="s">
        <v>415</v>
      </c>
      <c r="B1127" s="50" t="s">
        <v>443</v>
      </c>
      <c r="C1127" s="21">
        <v>0</v>
      </c>
      <c r="D1127" s="21">
        <v>0</v>
      </c>
      <c r="E1127" s="21">
        <v>0</v>
      </c>
    </row>
    <row r="1128" spans="1:5" s="19" customFormat="1" hidden="1" x14ac:dyDescent="0.35">
      <c r="A1128" s="18" t="s">
        <v>177</v>
      </c>
      <c r="B1128" s="50" t="s">
        <v>774</v>
      </c>
      <c r="C1128" s="21">
        <v>0</v>
      </c>
      <c r="D1128" s="21">
        <v>0</v>
      </c>
      <c r="E1128" s="21">
        <v>0</v>
      </c>
    </row>
    <row r="1129" spans="1:5" s="29" customFormat="1" x14ac:dyDescent="0.35">
      <c r="A1129" s="2" t="s">
        <v>444</v>
      </c>
      <c r="B1129" s="106" t="s">
        <v>445</v>
      </c>
      <c r="C1129" s="3">
        <f t="shared" ref="C1129:E1129" si="382">SUM(C1130)</f>
        <v>3778</v>
      </c>
      <c r="D1129" s="3">
        <f t="shared" si="382"/>
        <v>2037</v>
      </c>
      <c r="E1129" s="3">
        <f t="shared" si="382"/>
        <v>2716</v>
      </c>
    </row>
    <row r="1130" spans="1:5" x14ac:dyDescent="0.35">
      <c r="A1130" s="2" t="s">
        <v>446</v>
      </c>
      <c r="B1130" s="106" t="s">
        <v>447</v>
      </c>
      <c r="C1130" s="3">
        <f t="shared" ref="C1130:E1130" si="383">SUM(C1131,C1133)</f>
        <v>3778</v>
      </c>
      <c r="D1130" s="3">
        <f t="shared" si="383"/>
        <v>2037</v>
      </c>
      <c r="E1130" s="3">
        <f t="shared" si="383"/>
        <v>2716</v>
      </c>
    </row>
    <row r="1131" spans="1:5" ht="36" x14ac:dyDescent="0.35">
      <c r="A1131" s="2" t="s">
        <v>448</v>
      </c>
      <c r="B1131" s="106" t="s">
        <v>449</v>
      </c>
      <c r="C1131" s="3">
        <f t="shared" ref="C1131:E1131" si="384">SUM(C1132)</f>
        <v>3778</v>
      </c>
      <c r="D1131" s="3">
        <f t="shared" si="384"/>
        <v>2037</v>
      </c>
      <c r="E1131" s="3">
        <f t="shared" si="384"/>
        <v>2716</v>
      </c>
    </row>
    <row r="1132" spans="1:5" s="19" customFormat="1" ht="18.75" hidden="1" customHeight="1" x14ac:dyDescent="0.35">
      <c r="A1132" s="80" t="s">
        <v>227</v>
      </c>
      <c r="B1132" s="116" t="s">
        <v>1354</v>
      </c>
      <c r="C1132" s="21">
        <v>3778</v>
      </c>
      <c r="D1132" s="21">
        <v>2037</v>
      </c>
      <c r="E1132" s="21">
        <v>2716</v>
      </c>
    </row>
    <row r="1133" spans="1:5" hidden="1" x14ac:dyDescent="0.35">
      <c r="A1133" s="2" t="s">
        <v>446</v>
      </c>
      <c r="B1133" s="106" t="s">
        <v>635</v>
      </c>
      <c r="C1133" s="3">
        <v>0</v>
      </c>
      <c r="D1133" s="3">
        <v>0</v>
      </c>
      <c r="E1133" s="3">
        <v>0</v>
      </c>
    </row>
    <row r="1134" spans="1:5" s="35" customFormat="1" ht="27.75" customHeight="1" x14ac:dyDescent="0.35">
      <c r="A1134" s="2" t="s">
        <v>515</v>
      </c>
      <c r="B1134" s="30"/>
      <c r="C1134" s="3">
        <f>SUM(C10,C854)</f>
        <v>25527059971</v>
      </c>
      <c r="D1134" s="3">
        <f>SUM(D10,D854)</f>
        <v>25569195401</v>
      </c>
      <c r="E1134" s="3">
        <f>SUM(E10,E854)</f>
        <v>25961999501</v>
      </c>
    </row>
    <row r="1135" spans="1:5" s="46" customFormat="1" ht="18.75" hidden="1" customHeight="1" x14ac:dyDescent="0.35">
      <c r="A1135" s="43"/>
      <c r="B1135" s="44"/>
      <c r="C1135" s="45"/>
      <c r="D1135" s="45"/>
      <c r="E1135" s="45"/>
    </row>
    <row r="1136" spans="1:5" s="12" customFormat="1" ht="18.75" hidden="1" customHeight="1" x14ac:dyDescent="0.35">
      <c r="A1136" s="47"/>
      <c r="B1136" s="48"/>
      <c r="C1136" s="57"/>
      <c r="D1136" s="57"/>
      <c r="E1136" s="57"/>
    </row>
    <row r="1137" spans="1:5" ht="18.75" hidden="1" customHeight="1" x14ac:dyDescent="0.35">
      <c r="B1137" s="32" t="s">
        <v>1143</v>
      </c>
      <c r="C1137" s="68"/>
      <c r="D1137" s="68"/>
      <c r="E1137" s="68"/>
    </row>
    <row r="1138" spans="1:5" ht="18.75" hidden="1" customHeight="1" x14ac:dyDescent="0.35">
      <c r="B1138" s="32" t="s">
        <v>1132</v>
      </c>
      <c r="C1138" s="68"/>
      <c r="D1138" s="68"/>
      <c r="E1138" s="68"/>
    </row>
    <row r="1139" spans="1:5" ht="18.75" hidden="1" customHeight="1" x14ac:dyDescent="0.35">
      <c r="B1139" s="32" t="s">
        <v>1133</v>
      </c>
      <c r="C1139" s="68"/>
      <c r="D1139" s="68"/>
      <c r="E1139" s="68"/>
    </row>
    <row r="1140" spans="1:5" ht="18.75" hidden="1" customHeight="1" x14ac:dyDescent="0.35">
      <c r="B1140" s="32" t="s">
        <v>1134</v>
      </c>
      <c r="C1140" s="68"/>
      <c r="D1140" s="68"/>
      <c r="E1140" s="68"/>
    </row>
    <row r="1141" spans="1:5" ht="18.75" hidden="1" customHeight="1" x14ac:dyDescent="0.35">
      <c r="B1141" s="32" t="s">
        <v>1135</v>
      </c>
      <c r="C1141" s="68"/>
      <c r="D1141" s="68"/>
      <c r="E1141" s="68"/>
    </row>
    <row r="1142" spans="1:5" s="55" customFormat="1" ht="18.75" hidden="1" customHeight="1" x14ac:dyDescent="0.35">
      <c r="A1142" s="53"/>
      <c r="B1142" s="54"/>
      <c r="C1142" s="56"/>
      <c r="D1142" s="56"/>
      <c r="E1142" s="56"/>
    </row>
    <row r="1143" spans="1:5" ht="18.75" hidden="1" customHeight="1" x14ac:dyDescent="0.35">
      <c r="C1143" s="56"/>
      <c r="D1143" s="56"/>
      <c r="E1143" s="56"/>
    </row>
    <row r="1144" spans="1:5" ht="18.75" customHeight="1" x14ac:dyDescent="0.35"/>
    <row r="1145" spans="1:5" s="10" customFormat="1" ht="22.5" customHeight="1" x14ac:dyDescent="0.35">
      <c r="B1145" s="32"/>
      <c r="C1145" s="9"/>
      <c r="D1145" s="9"/>
      <c r="E1145" s="9"/>
    </row>
  </sheetData>
  <sheetProtection password="CC7A" sheet="1" objects="1" scenarios="1" selectLockedCells="1" selectUnlockedCells="1"/>
  <mergeCells count="2">
    <mergeCell ref="A5:E5"/>
    <mergeCell ref="A7:E7"/>
  </mergeCells>
  <hyperlinks>
    <hyperlink ref="A71" r:id="rId1" location="/document/10900200/entry/21062" display="https://internet.garant.ru/ - /document/10900200/entry/21062"/>
    <hyperlink ref="A72" r:id="rId2" location="/document/10900200/entry/21062" display="https://internet.garant.ru/ - /document/10900200/entry/21062"/>
    <hyperlink ref="A77" r:id="rId3" location="/document/10900200/entry/21062" display="https://internet.garant.ru/ - /document/10900200/entry/21062"/>
    <hyperlink ref="A78" r:id="rId4" location="/document/10900200/entry/21062" display="https://internet.garant.ru/ - /document/10900200/entry/21062"/>
  </hyperlinks>
  <pageMargins left="0.59055118110236227" right="0.59055118110236227" top="1.1811023622047245" bottom="0.59055118110236227" header="0.23622047244094491" footer="0.19685039370078741"/>
  <pageSetup paperSize="9" scale="64" fitToHeight="65" orientation="landscape" r:id="rId5"/>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1</vt:lpstr>
      <vt:lpstr>'ПРИЛОЖЕНИЕ 1'!Заголовки_для_печати</vt:lpstr>
      <vt:lpstr>'ПРИЛОЖЕНИЕ 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Москвина Татьяна Валерьевна</dc:creator>
  <cp:lastModifiedBy>Горошко Юлия Викторовна</cp:lastModifiedBy>
  <cp:lastPrinted>2025-11-08T13:00:38Z</cp:lastPrinted>
  <dcterms:created xsi:type="dcterms:W3CDTF">2020-01-13T09:32:22Z</dcterms:created>
  <dcterms:modified xsi:type="dcterms:W3CDTF">2025-11-08T14:34:24Z</dcterms:modified>
</cp:coreProperties>
</file>