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5 год\"/>
    </mc:Choice>
  </mc:AlternateContent>
  <bookViews>
    <workbookView xWindow="120" yWindow="45" windowWidth="23895" windowHeight="997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6" i="1" l="1"/>
  <c r="F16" i="1"/>
  <c r="F5" i="1" l="1"/>
  <c r="F23" i="1"/>
  <c r="F32" i="1" l="1"/>
  <c r="E11" i="1"/>
  <c r="D11" i="1"/>
  <c r="G11" i="1"/>
  <c r="D12" i="1"/>
  <c r="E12" i="1"/>
  <c r="G12" i="1"/>
  <c r="G30" i="1" l="1"/>
  <c r="E22" i="1"/>
  <c r="C6" i="1" l="1"/>
  <c r="B6" i="1"/>
  <c r="G7" i="1"/>
  <c r="G8" i="1"/>
  <c r="G9" i="1"/>
  <c r="G10" i="1"/>
  <c r="G13" i="1"/>
  <c r="G14" i="1"/>
  <c r="G15" i="1"/>
  <c r="G17" i="1"/>
  <c r="G18" i="1"/>
  <c r="G19" i="1"/>
  <c r="G20" i="1"/>
  <c r="G21" i="1"/>
  <c r="G22" i="1"/>
  <c r="G24" i="1"/>
  <c r="G25" i="1"/>
  <c r="G26" i="1"/>
  <c r="G27" i="1"/>
  <c r="G28" i="1"/>
  <c r="G29" i="1"/>
  <c r="G31" i="1"/>
  <c r="E7" i="1"/>
  <c r="E8" i="1"/>
  <c r="E9" i="1"/>
  <c r="E10" i="1"/>
  <c r="E13" i="1"/>
  <c r="E14" i="1"/>
  <c r="E17" i="1"/>
  <c r="E18" i="1"/>
  <c r="E19" i="1"/>
  <c r="E20" i="1"/>
  <c r="E21" i="1"/>
  <c r="E24" i="1"/>
  <c r="E25" i="1"/>
  <c r="E26" i="1"/>
  <c r="E27" i="1"/>
  <c r="E28" i="1"/>
  <c r="C16" i="1"/>
  <c r="B16" i="1"/>
  <c r="C23" i="1"/>
  <c r="B23" i="1"/>
  <c r="D7" i="1"/>
  <c r="D8" i="1"/>
  <c r="D9" i="1"/>
  <c r="D10" i="1"/>
  <c r="D13" i="1"/>
  <c r="D14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B5" i="1" l="1"/>
  <c r="B32" i="1" s="1"/>
  <c r="C5" i="1"/>
  <c r="E23" i="1"/>
  <c r="G23" i="1"/>
  <c r="G16" i="1"/>
  <c r="D16" i="1"/>
  <c r="E6" i="1"/>
  <c r="D6" i="1"/>
  <c r="E16" i="1"/>
  <c r="D23" i="1"/>
  <c r="G6" i="1"/>
  <c r="D5" i="1" l="1"/>
  <c r="E5" i="1"/>
  <c r="C32" i="1"/>
  <c r="G5" i="1"/>
  <c r="E32" i="1" l="1"/>
  <c r="D32" i="1"/>
  <c r="G32" i="1"/>
</calcChain>
</file>

<file path=xl/sharedStrings.xml><?xml version="1.0" encoding="utf-8"?>
<sst xmlns="http://schemas.openxmlformats.org/spreadsheetml/2006/main" count="44" uniqueCount="41">
  <si>
    <t>Наименование  показателя доходов</t>
  </si>
  <si>
    <t>%                                    исполнения                                                бюджета</t>
  </si>
  <si>
    <t>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</si>
  <si>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</si>
  <si>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</si>
  <si>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</si>
  <si>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</si>
  <si>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</si>
  <si>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</si>
  <si>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</si>
  <si>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</si>
  <si>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Задолженность и перерасчеты по отмененным налогам, сборам и иным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</si>
  <si>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</si>
  <si>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</si>
  <si>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</si>
  <si>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</si>
  <si>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</si>
  <si>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</si>
  <si>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</si>
  <si>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</si>
  <si>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</si>
  <si>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</si>
  <si>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</si>
  <si>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</si>
  <si>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</si>
  <si>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</si>
  <si>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</si>
  <si>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Отклонение (гр.3-гр.2)</t>
  </si>
  <si>
    <t>2</t>
  </si>
  <si>
    <t>Прирост/снижение показателей отчетного периода к аналогичным показателям прошлого года (гр.3-гр.6)</t>
  </si>
  <si>
    <t>0</t>
  </si>
  <si>
    <t>(тыс. руб.)</t>
  </si>
  <si>
    <t>Налоги, сборы и регулярные платежи за пользование природными ресурсами</t>
  </si>
  <si>
    <t>Х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</si>
  <si>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</si>
  <si>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Налог на игорный бизнес</t>
  </si>
  <si>
    <t>Факт на 01.07.2024</t>
  </si>
  <si>
    <t>Сведения об исполнении бюджета города Оренбурга по доходам за I полугодие 2025 года</t>
  </si>
  <si>
    <t>Уточненный план на 2025 год</t>
  </si>
  <si>
    <t>Факт на 01.07.2025</t>
  </si>
  <si>
    <t>Доходы от оказания платных услуг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</si>
</sst>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9" fontId="8" fillId="0" borderId="1" xfId="1" applyFont="1" applyBorder="1" applyAlignment="1">
      <alignment horizontal="right" vertical="center" wrapText="1"/>
    </xf>
    <xf numFmtId="3" fontId="8" fillId="0" borderId="3" xfId="3" applyNumberFormat="1" applyFont="1" applyBorder="1" applyAlignment="1">
      <alignment horizontal="right" vertical="center" wrapText="1"/>
    </xf>
    <xf numFmtId="3" fontId="8" fillId="0" borderId="1" xfId="2" applyNumberFormat="1" applyFont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49" fontId="8" fillId="0" borderId="1" xfId="3" applyNumberFormat="1" applyFont="1" applyBorder="1" applyAlignment="1">
      <alignment horizontal="right" vertical="center" wrapText="1"/>
    </xf>
    <xf numFmtId="0" fontId="8" fillId="0" borderId="2" xfId="2" applyFont="1" applyBorder="1" applyAlignment="1">
      <alignment horizontal="justify" vertical="center" wrapText="1"/>
    </xf>
    <xf numFmtId="0" fontId="6" fillId="0" borderId="2" xfId="2" applyNumberFormat="1" applyFont="1" applyBorder="1" applyAlignment="1">
      <alignment horizontal="justify" vertical="center" wrapText="1"/>
    </xf>
    <xf numFmtId="3" fontId="6" fillId="0" borderId="1" xfId="3" applyNumberFormat="1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 wrapText="1"/>
    </xf>
    <xf numFmtId="3" fontId="6" fillId="0" borderId="3" xfId="3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7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right" vertical="center" wrapText="1"/>
    </xf>
    <xf numFmtId="3" fontId="6" fillId="0" borderId="8" xfId="3" applyNumberFormat="1" applyFont="1" applyBorder="1" applyAlignment="1">
      <alignment horizontal="right" vertical="center" wrapText="1"/>
    </xf>
    <xf numFmtId="9" fontId="6" fillId="0" borderId="8" xfId="1" applyFont="1" applyBorder="1" applyAlignment="1">
      <alignment horizontal="right" vertical="center" wrapText="1"/>
    </xf>
    <xf numFmtId="3" fontId="6" fillId="0" borderId="9" xfId="3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8" fillId="2" borderId="2" xfId="2" applyNumberFormat="1" applyFont="1" applyFill="1" applyBorder="1" applyAlignment="1">
      <alignment horizontal="justify" vertical="center" wrapText="1"/>
    </xf>
    <xf numFmtId="3" fontId="8" fillId="2" borderId="1" xfId="2" applyNumberFormat="1" applyFont="1" applyFill="1" applyBorder="1" applyAlignment="1">
      <alignment horizontal="right" vertical="center" wrapText="1"/>
    </xf>
    <xf numFmtId="3" fontId="8" fillId="2" borderId="1" xfId="3" applyNumberFormat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3" fontId="8" fillId="2" borderId="3" xfId="3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3" fontId="11" fillId="0" borderId="1" xfId="3" applyNumberFormat="1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right" vertical="center" wrapText="1"/>
    </xf>
    <xf numFmtId="3" fontId="12" fillId="2" borderId="1" xfId="2" applyNumberFormat="1" applyFont="1" applyFill="1" applyBorder="1" applyAlignment="1">
      <alignment horizontal="right" vertical="center" wrapText="1"/>
    </xf>
    <xf numFmtId="3" fontId="12" fillId="0" borderId="1" xfId="2" applyNumberFormat="1" applyFont="1" applyFill="1" applyBorder="1" applyAlignment="1">
      <alignment horizontal="right" vertical="center" wrapText="1"/>
    </xf>
    <xf numFmtId="3" fontId="11" fillId="0" borderId="1" xfId="2" applyNumberFormat="1" applyFont="1" applyBorder="1" applyAlignment="1">
      <alignment horizontal="right" vertical="center" wrapText="1"/>
    </xf>
    <xf numFmtId="3" fontId="11" fillId="0" borderId="8" xfId="2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justify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rgb="FF002060"/>
        <name val="Times New Roma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Times New Roman"/>
        <scheme val="none"/>
      </font>
      <numFmt numFmtId="4" formatCode="#,##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G32" totalsRowShown="0" headerRowDxfId="11" dataDxfId="9" headerRowBorderDxfId="10" tableBorderDxfId="8" totalsRowBorderDxfId="7" headerRowCellStyle="Обычный 2">
  <autoFilter ref="A3:G32"/>
  <tableColumns count="7">
    <tableColumn id="1" name="Наименование  показателя доходов" dataDxfId="6" dataCellStyle="Обычный 2"/>
    <tableColumn id="2" name="Уточненный план на 2025 год" dataDxfId="5" dataCellStyle="Обычный 2"/>
    <tableColumn id="3" name="Факт на 01.07.2025" dataDxfId="4" dataCellStyle="Обычный 2"/>
    <tableColumn id="4" name="Отклонение (гр.3-гр.2)" dataDxfId="3" dataCellStyle="Финансовый 2">
      <calculatedColumnFormula>SUM(C4-B4)</calculatedColumnFormula>
    </tableColumn>
    <tableColumn id="5" name="%                                    исполнения                                                бюджета" dataDxfId="2" dataCellStyle="Процентный"/>
    <tableColumn id="6" name="Факт на 01.07.2024" dataDxfId="1" dataCellStyle="Обычный 2"/>
    <tableColumn id="7" name="Прирост/снижение показателей отчетного периода к аналогичным показателям прошлого года (гр.3-гр.6)" dataDxfId="0" dataCellStyle="Финансовый 2">
      <calculatedColumnFormula>SUM(C4-F4)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C27" sqref="C27"/>
    </sheetView>
  </sheetViews>
  <sheetFormatPr defaultRowHeight="15" x14ac:dyDescent="0.25"/>
  <cols>
    <col min="1" max="1" width="112.7109375" style="1" customWidth="1"/>
    <col min="2" max="2" width="18" style="1" customWidth="1"/>
    <col min="3" max="3" width="17.7109375" style="1" customWidth="1"/>
    <col min="4" max="4" width="18.42578125" style="1" customWidth="1"/>
    <col min="5" max="5" width="18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ht="18.75" x14ac:dyDescent="0.25">
      <c r="A1" s="45" t="s">
        <v>37</v>
      </c>
      <c r="B1" s="45"/>
      <c r="C1" s="45"/>
      <c r="D1" s="45"/>
      <c r="E1" s="45"/>
      <c r="F1" s="45"/>
      <c r="G1" s="45"/>
    </row>
    <row r="2" spans="1:7" ht="15.75" x14ac:dyDescent="0.25">
      <c r="G2" s="2" t="s">
        <v>31</v>
      </c>
    </row>
    <row r="3" spans="1:7" ht="97.5" customHeight="1" x14ac:dyDescent="0.25">
      <c r="A3" s="4" t="s">
        <v>0</v>
      </c>
      <c r="B3" s="5" t="s">
        <v>38</v>
      </c>
      <c r="C3" s="6" t="s">
        <v>39</v>
      </c>
      <c r="D3" s="6" t="s">
        <v>27</v>
      </c>
      <c r="E3" s="6" t="s">
        <v>1</v>
      </c>
      <c r="F3" s="6" t="s">
        <v>36</v>
      </c>
      <c r="G3" s="7" t="s">
        <v>29</v>
      </c>
    </row>
    <row r="4" spans="1:7" ht="15.75" x14ac:dyDescent="0.25">
      <c r="A4" s="8">
        <v>1</v>
      </c>
      <c r="B4" s="9" t="s">
        <v>28</v>
      </c>
      <c r="C4" s="10">
        <v>3</v>
      </c>
      <c r="D4" s="9" t="s">
        <v>2</v>
      </c>
      <c r="E4" s="10">
        <v>5</v>
      </c>
      <c r="F4" s="10">
        <v>6</v>
      </c>
      <c r="G4" s="11">
        <v>7</v>
      </c>
    </row>
    <row r="5" spans="1:7" s="24" customFormat="1" ht="18.75" x14ac:dyDescent="0.25">
      <c r="A5" s="20" t="s">
        <v>3</v>
      </c>
      <c r="B5" s="21">
        <f>SUM(B6+B16)</f>
        <v>11415738</v>
      </c>
      <c r="C5" s="21">
        <f>SUM(C6+C16)</f>
        <v>5594011</v>
      </c>
      <c r="D5" s="21">
        <f>SUM(C5-B5)</f>
        <v>-5821727</v>
      </c>
      <c r="E5" s="22">
        <f>SUM(C5/B5)</f>
        <v>0.49002622519893152</v>
      </c>
      <c r="F5" s="39">
        <f>F6+F16</f>
        <v>4772791</v>
      </c>
      <c r="G5" s="23">
        <f>SUM(C5-F5)</f>
        <v>821220</v>
      </c>
    </row>
    <row r="6" spans="1:7" s="24" customFormat="1" ht="18.75" x14ac:dyDescent="0.25">
      <c r="A6" s="20" t="s">
        <v>4</v>
      </c>
      <c r="B6" s="21">
        <f>SUM(B7:B15)</f>
        <v>10315421</v>
      </c>
      <c r="C6" s="21">
        <f>SUM(C7:C15)</f>
        <v>4951306</v>
      </c>
      <c r="D6" s="21">
        <f t="shared" ref="D6:D32" si="0">SUM(C6-B6)</f>
        <v>-5364115</v>
      </c>
      <c r="E6" s="22">
        <f t="shared" ref="E6:E32" si="1">SUM(C6/B6)</f>
        <v>0.47999068578975107</v>
      </c>
      <c r="F6" s="39">
        <f>SUM(F7:F15)</f>
        <v>4284874</v>
      </c>
      <c r="G6" s="23">
        <f t="shared" ref="G6:G32" si="2">SUM(C6-F6)</f>
        <v>666432</v>
      </c>
    </row>
    <row r="7" spans="1:7" ht="18.75" x14ac:dyDescent="0.25">
      <c r="A7" s="12" t="s">
        <v>5</v>
      </c>
      <c r="B7" s="13">
        <v>4569014</v>
      </c>
      <c r="C7" s="16">
        <v>1883719</v>
      </c>
      <c r="D7" s="13">
        <f t="shared" si="0"/>
        <v>-2685295</v>
      </c>
      <c r="E7" s="14">
        <f t="shared" si="1"/>
        <v>0.41228129307548633</v>
      </c>
      <c r="F7" s="40">
        <v>1622459</v>
      </c>
      <c r="G7" s="15">
        <f t="shared" si="2"/>
        <v>261260</v>
      </c>
    </row>
    <row r="8" spans="1:7" ht="37.5" x14ac:dyDescent="0.25">
      <c r="A8" s="12" t="s">
        <v>6</v>
      </c>
      <c r="B8" s="13">
        <v>77427</v>
      </c>
      <c r="C8" s="16">
        <v>31413</v>
      </c>
      <c r="D8" s="13">
        <f t="shared" si="0"/>
        <v>-46014</v>
      </c>
      <c r="E8" s="14">
        <f t="shared" si="1"/>
        <v>0.40571118602038048</v>
      </c>
      <c r="F8" s="40">
        <v>33117</v>
      </c>
      <c r="G8" s="15">
        <f t="shared" si="2"/>
        <v>-1704</v>
      </c>
    </row>
    <row r="9" spans="1:7" ht="18.75" x14ac:dyDescent="0.25">
      <c r="A9" s="12" t="s">
        <v>7</v>
      </c>
      <c r="B9" s="13">
        <v>4483948</v>
      </c>
      <c r="C9" s="16">
        <v>2521966</v>
      </c>
      <c r="D9" s="13">
        <f t="shared" si="0"/>
        <v>-1961982</v>
      </c>
      <c r="E9" s="14">
        <f t="shared" si="1"/>
        <v>0.56244318622785094</v>
      </c>
      <c r="F9" s="40">
        <v>2293683</v>
      </c>
      <c r="G9" s="15">
        <f t="shared" si="2"/>
        <v>228283</v>
      </c>
    </row>
    <row r="10" spans="1:7" ht="18.75" x14ac:dyDescent="0.25">
      <c r="A10" s="12" t="s">
        <v>8</v>
      </c>
      <c r="B10" s="16">
        <v>296479</v>
      </c>
      <c r="C10" s="16">
        <v>18183</v>
      </c>
      <c r="D10" s="13">
        <f t="shared" si="0"/>
        <v>-278296</v>
      </c>
      <c r="E10" s="14">
        <f t="shared" si="1"/>
        <v>6.1329807507445724E-2</v>
      </c>
      <c r="F10" s="40">
        <v>23696</v>
      </c>
      <c r="G10" s="15">
        <f t="shared" si="2"/>
        <v>-5513</v>
      </c>
    </row>
    <row r="11" spans="1:7" s="38" customFormat="1" ht="18.75" x14ac:dyDescent="0.25">
      <c r="A11" s="33" t="s">
        <v>35</v>
      </c>
      <c r="B11" s="34">
        <v>1575</v>
      </c>
      <c r="C11" s="34">
        <v>819</v>
      </c>
      <c r="D11" s="35">
        <f>SUM(C11-B11)</f>
        <v>-756</v>
      </c>
      <c r="E11" s="36">
        <f>SUM(Таблица1[[#This Row],[Факт на 01.07.2025]]/Таблица1[[#This Row],[Уточненный план на 2025 год]])</f>
        <v>0.52</v>
      </c>
      <c r="F11" s="41">
        <v>1036</v>
      </c>
      <c r="G11" s="37">
        <f>SUM(C11-F11)</f>
        <v>-217</v>
      </c>
    </row>
    <row r="12" spans="1:7" ht="18.75" x14ac:dyDescent="0.25">
      <c r="A12" s="12" t="s">
        <v>9</v>
      </c>
      <c r="B12" s="16">
        <v>564731</v>
      </c>
      <c r="C12" s="17">
        <v>285774</v>
      </c>
      <c r="D12" s="13">
        <f t="shared" si="0"/>
        <v>-278957</v>
      </c>
      <c r="E12" s="14">
        <f t="shared" si="1"/>
        <v>0.50603561695745403</v>
      </c>
      <c r="F12" s="42">
        <v>231703</v>
      </c>
      <c r="G12" s="15">
        <f t="shared" si="2"/>
        <v>54071</v>
      </c>
    </row>
    <row r="13" spans="1:7" ht="18.75" x14ac:dyDescent="0.25">
      <c r="A13" s="12" t="s">
        <v>32</v>
      </c>
      <c r="B13" s="16">
        <v>1886</v>
      </c>
      <c r="C13" s="16">
        <v>211</v>
      </c>
      <c r="D13" s="13">
        <f t="shared" si="0"/>
        <v>-1675</v>
      </c>
      <c r="E13" s="14">
        <f t="shared" si="1"/>
        <v>0.11187698833510074</v>
      </c>
      <c r="F13" s="40">
        <v>519</v>
      </c>
      <c r="G13" s="15">
        <f t="shared" si="2"/>
        <v>-308</v>
      </c>
    </row>
    <row r="14" spans="1:7" ht="18.75" x14ac:dyDescent="0.25">
      <c r="A14" s="12" t="s">
        <v>10</v>
      </c>
      <c r="B14" s="16">
        <v>320361</v>
      </c>
      <c r="C14" s="16">
        <v>209221</v>
      </c>
      <c r="D14" s="13">
        <f t="shared" si="0"/>
        <v>-111140</v>
      </c>
      <c r="E14" s="14">
        <f t="shared" si="1"/>
        <v>0.65307887039933077</v>
      </c>
      <c r="F14" s="40">
        <v>78661</v>
      </c>
      <c r="G14" s="15">
        <f t="shared" si="2"/>
        <v>130560</v>
      </c>
    </row>
    <row r="15" spans="1:7" ht="18.75" customHeight="1" x14ac:dyDescent="0.25">
      <c r="A15" s="12" t="s">
        <v>11</v>
      </c>
      <c r="B15" s="16">
        <v>0</v>
      </c>
      <c r="C15" s="16">
        <v>0</v>
      </c>
      <c r="D15" s="18" t="s">
        <v>30</v>
      </c>
      <c r="E15" s="14" t="s">
        <v>33</v>
      </c>
      <c r="F15" s="40">
        <v>0</v>
      </c>
      <c r="G15" s="15">
        <f t="shared" si="2"/>
        <v>0</v>
      </c>
    </row>
    <row r="16" spans="1:7" s="24" customFormat="1" ht="18.75" x14ac:dyDescent="0.25">
      <c r="A16" s="20" t="s">
        <v>12</v>
      </c>
      <c r="B16" s="30">
        <f>SUM(B17:B22)</f>
        <v>1100317</v>
      </c>
      <c r="C16" s="30">
        <f>SUM(C17:C22)</f>
        <v>642705</v>
      </c>
      <c r="D16" s="21">
        <f t="shared" si="0"/>
        <v>-457612</v>
      </c>
      <c r="E16" s="22">
        <f t="shared" si="1"/>
        <v>0.58410894315001949</v>
      </c>
      <c r="F16" s="40">
        <f>SUM(F17:F22)</f>
        <v>487917</v>
      </c>
      <c r="G16" s="23">
        <f t="shared" si="2"/>
        <v>154788</v>
      </c>
    </row>
    <row r="17" spans="1:7" ht="37.5" x14ac:dyDescent="0.25">
      <c r="A17" s="12" t="s">
        <v>13</v>
      </c>
      <c r="B17" s="16">
        <v>785376</v>
      </c>
      <c r="C17" s="16">
        <v>437225</v>
      </c>
      <c r="D17" s="13">
        <f t="shared" si="0"/>
        <v>-348151</v>
      </c>
      <c r="E17" s="14">
        <f t="shared" si="1"/>
        <v>0.55670786986106013</v>
      </c>
      <c r="F17" s="40">
        <v>285193</v>
      </c>
      <c r="G17" s="15">
        <f t="shared" si="2"/>
        <v>152032</v>
      </c>
    </row>
    <row r="18" spans="1:7" ht="18.75" x14ac:dyDescent="0.25">
      <c r="A18" s="12" t="s">
        <v>14</v>
      </c>
      <c r="B18" s="16">
        <v>20772</v>
      </c>
      <c r="C18" s="16">
        <v>8870</v>
      </c>
      <c r="D18" s="13">
        <f t="shared" si="0"/>
        <v>-11902</v>
      </c>
      <c r="E18" s="14">
        <f t="shared" si="1"/>
        <v>0.42701713845561334</v>
      </c>
      <c r="F18" s="40">
        <v>10905</v>
      </c>
      <c r="G18" s="15">
        <f t="shared" si="2"/>
        <v>-2035</v>
      </c>
    </row>
    <row r="19" spans="1:7" ht="18.75" x14ac:dyDescent="0.25">
      <c r="A19" s="12" t="s">
        <v>40</v>
      </c>
      <c r="B19" s="16">
        <v>7636</v>
      </c>
      <c r="C19" s="16">
        <v>9735</v>
      </c>
      <c r="D19" s="13">
        <f t="shared" si="0"/>
        <v>2099</v>
      </c>
      <c r="E19" s="14">
        <f t="shared" si="1"/>
        <v>1.2748821372446306</v>
      </c>
      <c r="F19" s="40">
        <v>5595</v>
      </c>
      <c r="G19" s="15">
        <f t="shared" si="2"/>
        <v>4140</v>
      </c>
    </row>
    <row r="20" spans="1:7" ht="18.75" x14ac:dyDescent="0.25">
      <c r="A20" s="12" t="s">
        <v>15</v>
      </c>
      <c r="B20" s="16">
        <v>235368</v>
      </c>
      <c r="C20" s="16">
        <v>157072</v>
      </c>
      <c r="D20" s="13">
        <f t="shared" si="0"/>
        <v>-78296</v>
      </c>
      <c r="E20" s="14">
        <f t="shared" si="1"/>
        <v>0.6673464532136909</v>
      </c>
      <c r="F20" s="40">
        <v>152386</v>
      </c>
      <c r="G20" s="15">
        <f t="shared" si="2"/>
        <v>4686</v>
      </c>
    </row>
    <row r="21" spans="1:7" ht="18.75" x14ac:dyDescent="0.25">
      <c r="A21" s="12" t="s">
        <v>16</v>
      </c>
      <c r="B21" s="16">
        <v>44714</v>
      </c>
      <c r="C21" s="16">
        <v>27395</v>
      </c>
      <c r="D21" s="13">
        <f t="shared" si="0"/>
        <v>-17319</v>
      </c>
      <c r="E21" s="14">
        <f t="shared" si="1"/>
        <v>0.6126716464641947</v>
      </c>
      <c r="F21" s="40">
        <v>29047</v>
      </c>
      <c r="G21" s="15">
        <f t="shared" si="2"/>
        <v>-1652</v>
      </c>
    </row>
    <row r="22" spans="1:7" ht="18.75" x14ac:dyDescent="0.25">
      <c r="A22" s="19" t="s">
        <v>17</v>
      </c>
      <c r="B22" s="16">
        <v>6451</v>
      </c>
      <c r="C22" s="17">
        <v>2408</v>
      </c>
      <c r="D22" s="13">
        <f t="shared" si="0"/>
        <v>-4043</v>
      </c>
      <c r="E22" s="14">
        <f t="shared" si="1"/>
        <v>0.37327546116881105</v>
      </c>
      <c r="F22" s="42">
        <v>4791</v>
      </c>
      <c r="G22" s="15">
        <f t="shared" si="2"/>
        <v>-2383</v>
      </c>
    </row>
    <row r="23" spans="1:7" s="24" customFormat="1" ht="18.75" x14ac:dyDescent="0.25">
      <c r="A23" s="31" t="s">
        <v>18</v>
      </c>
      <c r="B23" s="30">
        <f>SUM(B24:B31)</f>
        <v>16763849</v>
      </c>
      <c r="C23" s="30">
        <f>SUM(C24:C31)</f>
        <v>6932322</v>
      </c>
      <c r="D23" s="21">
        <f t="shared" si="0"/>
        <v>-9831527</v>
      </c>
      <c r="E23" s="22">
        <f t="shared" si="1"/>
        <v>0.41352806267820713</v>
      </c>
      <c r="F23" s="43">
        <f>SUM(F24:F31)</f>
        <v>7272367</v>
      </c>
      <c r="G23" s="23">
        <f t="shared" si="2"/>
        <v>-340045</v>
      </c>
    </row>
    <row r="24" spans="1:7" ht="18.75" x14ac:dyDescent="0.25">
      <c r="A24" s="19" t="s">
        <v>19</v>
      </c>
      <c r="B24" s="16">
        <v>418108</v>
      </c>
      <c r="C24" s="16">
        <v>198150</v>
      </c>
      <c r="D24" s="13">
        <f t="shared" si="0"/>
        <v>-219958</v>
      </c>
      <c r="E24" s="14">
        <f t="shared" si="1"/>
        <v>0.47392061381269912</v>
      </c>
      <c r="F24" s="40">
        <v>196723</v>
      </c>
      <c r="G24" s="15">
        <f t="shared" si="2"/>
        <v>1427</v>
      </c>
    </row>
    <row r="25" spans="1:7" ht="24" customHeight="1" x14ac:dyDescent="0.25">
      <c r="A25" s="19" t="s">
        <v>20</v>
      </c>
      <c r="B25" s="16">
        <v>8223483</v>
      </c>
      <c r="C25" s="16">
        <v>2146411</v>
      </c>
      <c r="D25" s="13">
        <f t="shared" si="0"/>
        <v>-6077072</v>
      </c>
      <c r="E25" s="14">
        <f t="shared" si="1"/>
        <v>0.26100996378298585</v>
      </c>
      <c r="F25" s="40">
        <v>3398883</v>
      </c>
      <c r="G25" s="15">
        <f t="shared" si="2"/>
        <v>-1252472</v>
      </c>
    </row>
    <row r="26" spans="1:7" ht="18.75" x14ac:dyDescent="0.25">
      <c r="A26" s="19" t="s">
        <v>21</v>
      </c>
      <c r="B26" s="16">
        <v>7804807</v>
      </c>
      <c r="C26" s="16">
        <v>4437027</v>
      </c>
      <c r="D26" s="13">
        <f t="shared" si="0"/>
        <v>-3367780</v>
      </c>
      <c r="E26" s="14">
        <f t="shared" si="1"/>
        <v>0.56849925949482161</v>
      </c>
      <c r="F26" s="40">
        <v>3530507</v>
      </c>
      <c r="G26" s="15">
        <f t="shared" si="2"/>
        <v>906520</v>
      </c>
    </row>
    <row r="27" spans="1:7" ht="18.75" x14ac:dyDescent="0.25">
      <c r="A27" s="19" t="s">
        <v>22</v>
      </c>
      <c r="B27" s="16">
        <v>312726</v>
      </c>
      <c r="C27" s="16">
        <v>162213</v>
      </c>
      <c r="D27" s="13">
        <f t="shared" si="0"/>
        <v>-150513</v>
      </c>
      <c r="E27" s="14">
        <f t="shared" si="1"/>
        <v>0.51870647147982574</v>
      </c>
      <c r="F27" s="40">
        <v>159618</v>
      </c>
      <c r="G27" s="15">
        <f t="shared" si="2"/>
        <v>2595</v>
      </c>
    </row>
    <row r="28" spans="1:7" ht="18.75" x14ac:dyDescent="0.25">
      <c r="A28" s="19" t="s">
        <v>23</v>
      </c>
      <c r="B28" s="16">
        <v>4705</v>
      </c>
      <c r="C28" s="16">
        <v>4560</v>
      </c>
      <c r="D28" s="13">
        <f t="shared" si="0"/>
        <v>-145</v>
      </c>
      <c r="E28" s="14">
        <f t="shared" si="1"/>
        <v>0.96918172157279492</v>
      </c>
      <c r="F28" s="40">
        <v>90</v>
      </c>
      <c r="G28" s="15">
        <f t="shared" si="2"/>
        <v>4470</v>
      </c>
    </row>
    <row r="29" spans="1:7" ht="18.75" x14ac:dyDescent="0.25">
      <c r="A29" s="19" t="s">
        <v>24</v>
      </c>
      <c r="B29" s="16">
        <v>20</v>
      </c>
      <c r="C29" s="16">
        <v>0</v>
      </c>
      <c r="D29" s="13">
        <f t="shared" si="0"/>
        <v>-20</v>
      </c>
      <c r="E29" s="14" t="s">
        <v>33</v>
      </c>
      <c r="F29" s="40">
        <v>0</v>
      </c>
      <c r="G29" s="15">
        <f t="shared" si="2"/>
        <v>0</v>
      </c>
    </row>
    <row r="30" spans="1:7" ht="39" customHeight="1" x14ac:dyDescent="0.25">
      <c r="A30" s="32" t="s">
        <v>34</v>
      </c>
      <c r="B30" s="16">
        <v>0</v>
      </c>
      <c r="C30" s="16">
        <v>4204</v>
      </c>
      <c r="D30" s="13">
        <f t="shared" si="0"/>
        <v>4204</v>
      </c>
      <c r="E30" s="14" t="s">
        <v>33</v>
      </c>
      <c r="F30" s="40">
        <v>1464</v>
      </c>
      <c r="G30" s="15">
        <f t="shared" si="2"/>
        <v>2740</v>
      </c>
    </row>
    <row r="31" spans="1:7" ht="42.75" customHeight="1" x14ac:dyDescent="0.25">
      <c r="A31" s="19" t="s">
        <v>25</v>
      </c>
      <c r="B31" s="16">
        <v>0</v>
      </c>
      <c r="C31" s="16">
        <v>-20243</v>
      </c>
      <c r="D31" s="13">
        <f t="shared" si="0"/>
        <v>-20243</v>
      </c>
      <c r="E31" s="14" t="s">
        <v>33</v>
      </c>
      <c r="F31" s="40">
        <v>-14918</v>
      </c>
      <c r="G31" s="15">
        <f t="shared" si="2"/>
        <v>-5325</v>
      </c>
    </row>
    <row r="32" spans="1:7" s="24" customFormat="1" ht="18.75" x14ac:dyDescent="0.25">
      <c r="A32" s="25" t="s">
        <v>26</v>
      </c>
      <c r="B32" s="26">
        <f>SUM(B23,B5)</f>
        <v>28179587</v>
      </c>
      <c r="C32" s="26">
        <f>SUM(C23,C5)</f>
        <v>12526333</v>
      </c>
      <c r="D32" s="27">
        <f t="shared" si="0"/>
        <v>-15653254</v>
      </c>
      <c r="E32" s="28">
        <f t="shared" si="1"/>
        <v>0.44451797678936883</v>
      </c>
      <c r="F32" s="44">
        <f>SUM(F23,F5)</f>
        <v>12045158</v>
      </c>
      <c r="G32" s="29">
        <f t="shared" si="2"/>
        <v>481175</v>
      </c>
    </row>
    <row r="34" spans="1:1" ht="16.5" x14ac:dyDescent="0.25">
      <c r="A34" s="3"/>
    </row>
  </sheetData>
  <mergeCells count="1">
    <mergeCell ref="A1:G1"/>
  </mergeCells>
  <pageMargins left="0.33" right="0.22" top="0.42" bottom="0.31" header="0.31496062992125984" footer="0.18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Фаренник Ольга Викторовна</cp:lastModifiedBy>
  <cp:lastPrinted>2025-07-02T09:51:52Z</cp:lastPrinted>
  <dcterms:created xsi:type="dcterms:W3CDTF">2020-04-13T17:43:05Z</dcterms:created>
  <dcterms:modified xsi:type="dcterms:W3CDTF">2025-07-02T11:56:39Z</dcterms:modified>
</cp:coreProperties>
</file>