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2435"/>
  </bookViews>
  <sheets>
    <sheet name="Отклонение (ожид)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L19" i="1" l="1"/>
  <c r="J19" i="1"/>
  <c r="G13" i="1"/>
  <c r="E31" i="1" l="1"/>
  <c r="E21" i="1"/>
  <c r="L30" i="1" l="1"/>
  <c r="J30" i="1"/>
  <c r="H30" i="1"/>
  <c r="F30" i="1"/>
  <c r="E30" i="1"/>
  <c r="L29" i="1"/>
  <c r="J29" i="1"/>
  <c r="H29" i="1"/>
  <c r="F29" i="1"/>
  <c r="E29" i="1"/>
  <c r="L28" i="1"/>
  <c r="J28" i="1"/>
  <c r="H28" i="1"/>
  <c r="F28" i="1"/>
  <c r="E28" i="1"/>
  <c r="L27" i="1"/>
  <c r="J27" i="1"/>
  <c r="H27" i="1"/>
  <c r="F27" i="1"/>
  <c r="E27" i="1"/>
  <c r="L26" i="1"/>
  <c r="J26" i="1"/>
  <c r="H26" i="1"/>
  <c r="F26" i="1"/>
  <c r="E26" i="1"/>
  <c r="L25" i="1"/>
  <c r="J25" i="1"/>
  <c r="H25" i="1"/>
  <c r="F25" i="1"/>
  <c r="E25" i="1"/>
  <c r="K23" i="1"/>
  <c r="K22" i="1" s="1"/>
  <c r="I23" i="1"/>
  <c r="I22" i="1" s="1"/>
  <c r="G23" i="1"/>
  <c r="G22" i="1" s="1"/>
  <c r="D23" i="1"/>
  <c r="C23" i="1"/>
  <c r="C22" i="1" s="1"/>
  <c r="L20" i="1"/>
  <c r="J20" i="1"/>
  <c r="H20" i="1"/>
  <c r="F20" i="1"/>
  <c r="E20" i="1"/>
  <c r="E19" i="1"/>
  <c r="L18" i="1"/>
  <c r="J18" i="1"/>
  <c r="H18" i="1"/>
  <c r="F18" i="1"/>
  <c r="E18" i="1"/>
  <c r="L17" i="1"/>
  <c r="J17" i="1"/>
  <c r="H17" i="1"/>
  <c r="F17" i="1"/>
  <c r="E17" i="1"/>
  <c r="L16" i="1"/>
  <c r="J16" i="1"/>
  <c r="H16" i="1"/>
  <c r="F16" i="1"/>
  <c r="E16" i="1"/>
  <c r="L15" i="1"/>
  <c r="J15" i="1"/>
  <c r="H15" i="1"/>
  <c r="F15" i="1"/>
  <c r="E15" i="1"/>
  <c r="K13" i="1"/>
  <c r="I13" i="1"/>
  <c r="D13" i="1"/>
  <c r="C13" i="1"/>
  <c r="E12" i="1"/>
  <c r="L11" i="1"/>
  <c r="J11" i="1"/>
  <c r="H11" i="1"/>
  <c r="F11" i="1"/>
  <c r="E11" i="1"/>
  <c r="L10" i="1"/>
  <c r="J10" i="1"/>
  <c r="H10" i="1"/>
  <c r="F10" i="1"/>
  <c r="E10" i="1"/>
  <c r="L9" i="1"/>
  <c r="J9" i="1"/>
  <c r="H9" i="1"/>
  <c r="F9" i="1"/>
  <c r="E9" i="1"/>
  <c r="L8" i="1"/>
  <c r="J8" i="1"/>
  <c r="H8" i="1"/>
  <c r="F8" i="1"/>
  <c r="E8" i="1"/>
  <c r="L7" i="1"/>
  <c r="J7" i="1"/>
  <c r="H7" i="1"/>
  <c r="F7" i="1"/>
  <c r="E7" i="1"/>
  <c r="L6" i="1"/>
  <c r="J6" i="1"/>
  <c r="H6" i="1"/>
  <c r="F6" i="1"/>
  <c r="E6" i="1"/>
  <c r="K4" i="1"/>
  <c r="K34" i="1" s="1"/>
  <c r="I4" i="1"/>
  <c r="G4" i="1"/>
  <c r="J4" i="1" s="1"/>
  <c r="D4" i="1"/>
  <c r="C4" i="1"/>
  <c r="C34" i="1" l="1"/>
  <c r="C32" i="1"/>
  <c r="E4" i="1"/>
  <c r="L4" i="1"/>
  <c r="F13" i="1"/>
  <c r="L13" i="1"/>
  <c r="I32" i="1"/>
  <c r="I34" i="1"/>
  <c r="H13" i="1"/>
  <c r="E23" i="1"/>
  <c r="L23" i="1"/>
  <c r="K32" i="1"/>
  <c r="L22" i="1"/>
  <c r="G32" i="1"/>
  <c r="J22" i="1"/>
  <c r="H4" i="1"/>
  <c r="H23" i="1"/>
  <c r="G34" i="1"/>
  <c r="J13" i="1"/>
  <c r="F4" i="1"/>
  <c r="E13" i="1"/>
  <c r="D22" i="1"/>
  <c r="F23" i="1"/>
  <c r="J23" i="1"/>
  <c r="D34" i="1"/>
  <c r="L32" i="1" l="1"/>
  <c r="D32" i="1"/>
  <c r="E22" i="1"/>
  <c r="F22" i="1"/>
  <c r="H32" i="1"/>
  <c r="J32" i="1"/>
  <c r="H22" i="1"/>
  <c r="E32" i="1" l="1"/>
  <c r="F32" i="1"/>
</calcChain>
</file>

<file path=xl/sharedStrings.xml><?xml version="1.0" encoding="utf-8"?>
<sst xmlns="http://schemas.openxmlformats.org/spreadsheetml/2006/main" count="69" uniqueCount="64">
  <si>
    <t>№ п/п</t>
  </si>
  <si>
    <t>Наименование показателя</t>
  </si>
  <si>
    <t xml:space="preserve">Факт                  2020 года (млн руб.) </t>
  </si>
  <si>
    <t>Ожидаемая оценка исполнения 2021 года (млн руб.)</t>
  </si>
  <si>
    <t>Отклонение</t>
  </si>
  <si>
    <t>Плановый период 2022 года (млн руб.)</t>
  </si>
  <si>
    <t>отклонение от предыдущего периода %</t>
  </si>
  <si>
    <t>Плановый период 2023 года (млн руб.)</t>
  </si>
  <si>
    <t>Плановый период 2024 года (млн руб.)</t>
  </si>
  <si>
    <t>сумма (млн руб.)</t>
  </si>
  <si>
    <t>%</t>
  </si>
  <si>
    <t>I</t>
  </si>
  <si>
    <t>НАЛОГОВЫЕ ДОХОДЫ</t>
  </si>
  <si>
    <t>в том числе:</t>
  </si>
  <si>
    <t>1.1.</t>
  </si>
  <si>
    <t>Налог на доходы физических лиц</t>
  </si>
  <si>
    <t>1.2.</t>
  </si>
  <si>
    <t>Доходы от уплаты акцизов</t>
  </si>
  <si>
    <t>1.3.</t>
  </si>
  <si>
    <t>Налоги на совокупный доход</t>
  </si>
  <si>
    <t>1.4.</t>
  </si>
  <si>
    <t>Налоги на имущество</t>
  </si>
  <si>
    <t>1.5.</t>
  </si>
  <si>
    <t>Сборы за пользование объектами животного мира и за пользование объектами водных биологических ресурсов</t>
  </si>
  <si>
    <t>1.6.</t>
  </si>
  <si>
    <t>Государственная пошлина</t>
  </si>
  <si>
    <t>1.7.</t>
  </si>
  <si>
    <t>Задолженность и перерасчеты по отмененным налогам и сборам</t>
  </si>
  <si>
    <t>II</t>
  </si>
  <si>
    <t>НЕНАЛОГОВЫЕ ДОХОДЫ</t>
  </si>
  <si>
    <t>2.1.</t>
  </si>
  <si>
    <t>Доходы от использования имущества, находящегося в государственной и муниципальной собственности</t>
  </si>
  <si>
    <t>2.2.</t>
  </si>
  <si>
    <t>Плата за негативное воздействие на окружающую среду</t>
  </si>
  <si>
    <t>2.3.</t>
  </si>
  <si>
    <t>Доходы от оказания платных услуг и компенсации затрат государства</t>
  </si>
  <si>
    <t>2.4.</t>
  </si>
  <si>
    <t>Доходы от продажи материальных и нематериальных активов</t>
  </si>
  <si>
    <t>2.5.</t>
  </si>
  <si>
    <t>Административные платежи и сборы</t>
  </si>
  <si>
    <t>2.6.</t>
  </si>
  <si>
    <t>Штрафы, санкции, возмещение ущерба</t>
  </si>
  <si>
    <t>2.7.</t>
  </si>
  <si>
    <t>Прочие неналоговые доходы</t>
  </si>
  <si>
    <t>III</t>
  </si>
  <si>
    <t>БЕЗВОЗМЕЗДНЫЕ ПОСТУПЛЕНИЯ</t>
  </si>
  <si>
    <t>3.1.</t>
  </si>
  <si>
    <t>Безвозмездные поступления от других бюджетов бюджетной системы РФ</t>
  </si>
  <si>
    <t>Дотации бюджетам бюджетной системы РФ</t>
  </si>
  <si>
    <t>Субвенции бюджетам бюджетной системы РФ</t>
  </si>
  <si>
    <t>Иные межбюджетные трансферты</t>
  </si>
  <si>
    <t>3.2.</t>
  </si>
  <si>
    <t>Безвозмездные поступления от негосударственных организаций</t>
  </si>
  <si>
    <t>3.3.</t>
  </si>
  <si>
    <t>Прочие безвозмездные поступления</t>
  </si>
  <si>
    <t xml:space="preserve">Иные </t>
  </si>
  <si>
    <t>IV</t>
  </si>
  <si>
    <t>ИТОГО ДОХОДОВ</t>
  </si>
  <si>
    <t>Сведения о доходах бюджета города Оренбурга на 2022 год и на плановый период 2023 и 2024 годов в сравнении с ожидаемым исполнением за 2021 год и отчетом за предыдущий 2020 финансовый год</t>
  </si>
  <si>
    <t>Субсидии бюджетам бюджетной системы РФ (межбюджетные субсидии)</t>
  </si>
  <si>
    <t>3.1.1</t>
  </si>
  <si>
    <t>3.1.2</t>
  </si>
  <si>
    <t>3.1.3</t>
  </si>
  <si>
    <t>3.1.4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</si>
</sst>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_р_._-;\-* #,##0_р_._-;_-* &quot;-&quot;_р_._-;_-@_-"/>
    <numFmt numFmtId="165" formatCode="_-* #,##0.00_р_._-;\-* #,##0.00_р_._-;_-* &quot;-&quot;??_р_._-;_-@_-"/>
    <numFmt numFmtId="166" formatCode="#,##0.0"/>
  </numFmts>
  <fonts count="13" x14ac:knownFonts="1">
    <font>
      <sz val="14"/>
      <color theme="1"/>
      <name val="Times New Roman"/>
      <family val="2"/>
      <charset val="204"/>
    </font>
    <font>
      <b/>
      <sz val="11"/>
      <color theme="3"/>
      <name val="Times New Roman"/>
      <family val="2"/>
      <charset val="204"/>
    </font>
    <font>
      <b/>
      <sz val="16"/>
      <color rgb="FF002060"/>
      <name val="Times New Roman"/>
      <family val="1"/>
      <charset val="204"/>
    </font>
    <font>
      <sz val="12"/>
      <color theme="1"/>
      <name val="Times New Roman"/>
      <family val="2"/>
      <charset val="204"/>
    </font>
    <font>
      <sz val="14"/>
      <color rgb="FF00206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color theme="1"/>
      <name val="Times New Roman"/>
      <family val="2"/>
      <charset val="204"/>
    </font>
    <font>
      <b/>
      <sz val="14"/>
      <color theme="1"/>
      <name val="Times New Roman"/>
      <family val="2"/>
      <charset val="204"/>
    </font>
    <font>
      <b/>
      <sz val="11"/>
      <color theme="3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theme="4" tint="0.39997558519241921"/>
      </bottom>
      <diagonal/>
    </border>
  </borders>
  <cellStyleXfs count="6">
    <xf numFmtId="0" fontId="0" fillId="0" borderId="0"/>
    <xf numFmtId="0" fontId="1" fillId="0" borderId="1" applyNumberFormat="0" applyFill="0" applyAlignment="0" applyProtection="0"/>
    <xf numFmtId="0" fontId="6" fillId="0" borderId="0"/>
    <xf numFmtId="0" fontId="7" fillId="0" borderId="0"/>
    <xf numFmtId="0" fontId="8" fillId="0" borderId="0"/>
    <xf numFmtId="165" fontId="8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66" fontId="0" fillId="0" borderId="0" xfId="0" applyNumberFormat="1" applyAlignment="1">
      <alignment vertical="center" wrapText="1"/>
    </xf>
    <xf numFmtId="0" fontId="4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166" fontId="5" fillId="0" borderId="1" xfId="1" applyNumberFormat="1" applyFont="1" applyAlignment="1">
      <alignment vertical="center" wrapText="1"/>
    </xf>
    <xf numFmtId="0" fontId="11" fillId="0" borderId="3" xfId="1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 wrapText="1"/>
    </xf>
    <xf numFmtId="0" fontId="12" fillId="0" borderId="4" xfId="1" applyFont="1" applyBorder="1" applyAlignment="1">
      <alignment horizontal="center" vertical="center" wrapText="1"/>
    </xf>
    <xf numFmtId="0" fontId="5" fillId="0" borderId="4" xfId="0" applyFont="1" applyBorder="1"/>
    <xf numFmtId="0" fontId="12" fillId="0" borderId="3" xfId="1" applyFont="1" applyBorder="1" applyAlignment="1">
      <alignment horizontal="center" vertical="center" textRotation="90" wrapText="1"/>
    </xf>
    <xf numFmtId="0" fontId="5" fillId="0" borderId="1" xfId="0" applyFont="1" applyBorder="1"/>
    <xf numFmtId="0" fontId="12" fillId="0" borderId="1" xfId="1" applyFont="1" applyAlignment="1">
      <alignment horizontal="center" vertical="center" wrapText="1"/>
    </xf>
    <xf numFmtId="0" fontId="5" fillId="0" borderId="1" xfId="1" applyFont="1" applyAlignment="1">
      <alignment horizontal="left" vertical="center" wrapText="1"/>
    </xf>
    <xf numFmtId="9" fontId="5" fillId="0" borderId="1" xfId="1" applyNumberFormat="1" applyFont="1" applyAlignment="1">
      <alignment vertical="center" wrapText="1"/>
    </xf>
    <xf numFmtId="0" fontId="5" fillId="0" borderId="1" xfId="1" applyFont="1" applyAlignment="1">
      <alignment vertical="center" wrapText="1"/>
    </xf>
    <xf numFmtId="166" fontId="5" fillId="0" borderId="1" xfId="1" applyNumberFormat="1" applyFont="1" applyAlignment="1">
      <alignment vertical="center"/>
    </xf>
    <xf numFmtId="164" fontId="5" fillId="0" borderId="1" xfId="1" applyNumberFormat="1" applyFont="1" applyAlignment="1">
      <alignment vertical="center"/>
    </xf>
    <xf numFmtId="165" fontId="5" fillId="0" borderId="1" xfId="1" applyNumberFormat="1" applyFont="1" applyAlignment="1">
      <alignment vertical="center"/>
    </xf>
    <xf numFmtId="166" fontId="5" fillId="0" borderId="1" xfId="1" applyNumberFormat="1" applyFont="1" applyAlignment="1">
      <alignment horizontal="right" vertical="center"/>
    </xf>
    <xf numFmtId="0" fontId="5" fillId="0" borderId="1" xfId="1" applyFont="1" applyAlignment="1">
      <alignment horizontal="center" vertical="center" wrapText="1"/>
    </xf>
    <xf numFmtId="49" fontId="5" fillId="0" borderId="1" xfId="1" applyNumberFormat="1" applyFont="1" applyAlignment="1">
      <alignment vertical="center" wrapText="1"/>
    </xf>
  </cellXfs>
  <cellStyles count="6">
    <cellStyle name="Заголовок 3" xfId="1" builtinId="18"/>
    <cellStyle name="Обычный" xfId="0" builtinId="0"/>
    <cellStyle name="Обычный 2" xfId="2"/>
    <cellStyle name="Обычный 3" xfId="3"/>
    <cellStyle name="Обычный 90" xfId="4"/>
    <cellStyle name="Финансовый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tabSelected="1" topLeftCell="A7" zoomScale="80" zoomScaleNormal="80" workbookViewId="0">
      <selection activeCell="P16" sqref="P16"/>
    </sheetView>
  </sheetViews>
  <sheetFormatPr defaultRowHeight="18.75" x14ac:dyDescent="0.3"/>
  <cols>
    <col min="1" max="1" width="5.109375" style="1" customWidth="1"/>
    <col min="2" max="2" width="74.21875" style="1" customWidth="1"/>
    <col min="3" max="3" width="8.6640625" style="1" customWidth="1"/>
    <col min="4" max="4" width="11.109375" style="1" customWidth="1"/>
    <col min="5" max="5" width="9.33203125" style="1" customWidth="1"/>
    <col min="6" max="6" width="7.44140625" style="5" customWidth="1"/>
    <col min="7" max="7" width="9.88671875" style="1" customWidth="1"/>
    <col min="8" max="8" width="7.44140625" style="5" customWidth="1"/>
    <col min="9" max="9" width="9.77734375" style="1" customWidth="1"/>
    <col min="10" max="10" width="7.6640625" style="5" customWidth="1"/>
    <col min="11" max="11" width="9.44140625" style="1" customWidth="1"/>
    <col min="12" max="12" width="7.33203125" style="1" customWidth="1"/>
    <col min="13" max="16384" width="8.88671875" style="1"/>
  </cols>
  <sheetData>
    <row r="1" spans="1:13" ht="54" customHeight="1" x14ac:dyDescent="0.3">
      <c r="A1" s="6" t="s">
        <v>58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3" s="2" customFormat="1" ht="45.75" customHeight="1" thickBot="1" x14ac:dyDescent="0.35">
      <c r="A2" s="10" t="s">
        <v>0</v>
      </c>
      <c r="B2" s="11" t="s">
        <v>1</v>
      </c>
      <c r="C2" s="11" t="s">
        <v>2</v>
      </c>
      <c r="D2" s="11" t="s">
        <v>3</v>
      </c>
      <c r="E2" s="12" t="s">
        <v>4</v>
      </c>
      <c r="F2" s="13"/>
      <c r="G2" s="11" t="s">
        <v>5</v>
      </c>
      <c r="H2" s="14" t="s">
        <v>6</v>
      </c>
      <c r="I2" s="11" t="s">
        <v>7</v>
      </c>
      <c r="J2" s="14" t="s">
        <v>6</v>
      </c>
      <c r="K2" s="11" t="s">
        <v>8</v>
      </c>
      <c r="L2" s="14" t="s">
        <v>6</v>
      </c>
    </row>
    <row r="3" spans="1:13" s="2" customFormat="1" ht="45.75" customHeight="1" thickBot="1" x14ac:dyDescent="0.35">
      <c r="A3" s="15"/>
      <c r="B3" s="15"/>
      <c r="C3" s="15"/>
      <c r="D3" s="15"/>
      <c r="E3" s="16" t="s">
        <v>9</v>
      </c>
      <c r="F3" s="16" t="s">
        <v>10</v>
      </c>
      <c r="G3" s="15"/>
      <c r="H3" s="15"/>
      <c r="I3" s="15"/>
      <c r="J3" s="15"/>
      <c r="K3" s="15"/>
      <c r="L3" s="15"/>
    </row>
    <row r="4" spans="1:13" s="3" customFormat="1" ht="26.25" customHeight="1" thickBot="1" x14ac:dyDescent="0.35">
      <c r="A4" s="24" t="s">
        <v>11</v>
      </c>
      <c r="B4" s="17" t="s">
        <v>12</v>
      </c>
      <c r="C4" s="9">
        <f>SUM(C6:C12)</f>
        <v>5423.7999999999993</v>
      </c>
      <c r="D4" s="9">
        <f>SUM(D6:D12)</f>
        <v>6099.2</v>
      </c>
      <c r="E4" s="9">
        <f>SUM(D4-C4)</f>
        <v>675.40000000000055</v>
      </c>
      <c r="F4" s="18">
        <f>SUM(D4/C4)</f>
        <v>1.1245252406062172</v>
      </c>
      <c r="G4" s="9">
        <f>SUM(G6:G12)</f>
        <v>6357.1</v>
      </c>
      <c r="H4" s="18">
        <f>SUM(G4/D4)</f>
        <v>1.0422842339979015</v>
      </c>
      <c r="I4" s="9">
        <f>SUM(I6:I12)</f>
        <v>6764.5999999999995</v>
      </c>
      <c r="J4" s="18">
        <f>SUM(I4/G4)</f>
        <v>1.0641015557408251</v>
      </c>
      <c r="K4" s="9">
        <f>SUM(K6:K12)</f>
        <v>7194.3999999999987</v>
      </c>
      <c r="L4" s="18">
        <f>SUM(K4/I4)</f>
        <v>1.0635366466605563</v>
      </c>
      <c r="M4" s="7"/>
    </row>
    <row r="5" spans="1:13" ht="19.5" thickBot="1" x14ac:dyDescent="0.35">
      <c r="A5" s="19"/>
      <c r="B5" s="19" t="s">
        <v>13</v>
      </c>
      <c r="C5" s="9"/>
      <c r="D5" s="9"/>
      <c r="E5" s="9"/>
      <c r="F5" s="19"/>
      <c r="G5" s="9"/>
      <c r="H5" s="19"/>
      <c r="I5" s="9"/>
      <c r="J5" s="19"/>
      <c r="K5" s="9"/>
      <c r="L5" s="19"/>
      <c r="M5" s="8"/>
    </row>
    <row r="6" spans="1:13" ht="26.25" customHeight="1" thickBot="1" x14ac:dyDescent="0.35">
      <c r="A6" s="19" t="s">
        <v>14</v>
      </c>
      <c r="B6" s="19" t="s">
        <v>15</v>
      </c>
      <c r="C6" s="9">
        <v>2565.1999999999998</v>
      </c>
      <c r="D6" s="20">
        <v>2697.3</v>
      </c>
      <c r="E6" s="9">
        <f>SUM(D6-C6)</f>
        <v>132.10000000000036</v>
      </c>
      <c r="F6" s="18">
        <f>SUM(D6/C6)</f>
        <v>1.0514969593014192</v>
      </c>
      <c r="G6" s="20">
        <v>2851.6</v>
      </c>
      <c r="H6" s="18">
        <f t="shared" ref="H6:H13" si="0">SUM(G6/D6)</f>
        <v>1.0572053535016497</v>
      </c>
      <c r="I6" s="20">
        <v>3017.5</v>
      </c>
      <c r="J6" s="18">
        <f t="shared" ref="J6:J32" si="1">SUM(I6/G6)</f>
        <v>1.058177865058213</v>
      </c>
      <c r="K6" s="20">
        <v>3192.7</v>
      </c>
      <c r="L6" s="18">
        <f t="shared" ref="L6:L11" si="2">SUM(K6/I6)</f>
        <v>1.0580613090306545</v>
      </c>
      <c r="M6" s="8"/>
    </row>
    <row r="7" spans="1:13" ht="26.25" customHeight="1" thickBot="1" x14ac:dyDescent="0.35">
      <c r="A7" s="19" t="s">
        <v>16</v>
      </c>
      <c r="B7" s="19" t="s">
        <v>17</v>
      </c>
      <c r="C7" s="9">
        <v>47.2</v>
      </c>
      <c r="D7" s="20">
        <v>53.6</v>
      </c>
      <c r="E7" s="9">
        <f t="shared" ref="E7:E13" si="3">SUM(D7-C7)</f>
        <v>6.3999999999999986</v>
      </c>
      <c r="F7" s="18">
        <f t="shared" ref="F7:F13" si="4">SUM(D7/C7)</f>
        <v>1.1355932203389829</v>
      </c>
      <c r="G7" s="20">
        <v>55.8</v>
      </c>
      <c r="H7" s="18">
        <f t="shared" si="0"/>
        <v>1.0410447761194028</v>
      </c>
      <c r="I7" s="20">
        <v>57.2</v>
      </c>
      <c r="J7" s="18">
        <f t="shared" si="1"/>
        <v>1.0250896057347672</v>
      </c>
      <c r="K7" s="20">
        <v>58.4</v>
      </c>
      <c r="L7" s="18">
        <f t="shared" si="2"/>
        <v>1.0209790209790208</v>
      </c>
      <c r="M7" s="8"/>
    </row>
    <row r="8" spans="1:13" ht="26.25" customHeight="1" thickBot="1" x14ac:dyDescent="0.35">
      <c r="A8" s="19" t="s">
        <v>18</v>
      </c>
      <c r="B8" s="19" t="s">
        <v>19</v>
      </c>
      <c r="C8" s="9">
        <v>1903.3</v>
      </c>
      <c r="D8" s="20">
        <v>2422.9</v>
      </c>
      <c r="E8" s="9">
        <f t="shared" si="3"/>
        <v>519.60000000000014</v>
      </c>
      <c r="F8" s="18">
        <f t="shared" si="4"/>
        <v>1.2729995271370778</v>
      </c>
      <c r="G8" s="20">
        <v>2492.6999999999998</v>
      </c>
      <c r="H8" s="18">
        <f t="shared" si="0"/>
        <v>1.0288084526806718</v>
      </c>
      <c r="I8" s="20">
        <v>2705.7</v>
      </c>
      <c r="J8" s="18">
        <f t="shared" si="1"/>
        <v>1.0854495125767241</v>
      </c>
      <c r="K8" s="20">
        <v>2938.7</v>
      </c>
      <c r="L8" s="18">
        <f t="shared" si="2"/>
        <v>1.0861144990205862</v>
      </c>
      <c r="M8" s="8"/>
    </row>
    <row r="9" spans="1:13" ht="26.25" customHeight="1" thickBot="1" x14ac:dyDescent="0.35">
      <c r="A9" s="19" t="s">
        <v>20</v>
      </c>
      <c r="B9" s="19" t="s">
        <v>21</v>
      </c>
      <c r="C9" s="9">
        <v>636.9</v>
      </c>
      <c r="D9" s="20">
        <v>778.1</v>
      </c>
      <c r="E9" s="9">
        <f t="shared" si="3"/>
        <v>141.20000000000005</v>
      </c>
      <c r="F9" s="18">
        <f t="shared" si="4"/>
        <v>1.2216988538232063</v>
      </c>
      <c r="G9" s="20">
        <v>803.5</v>
      </c>
      <c r="H9" s="18">
        <f t="shared" si="0"/>
        <v>1.0326436190720987</v>
      </c>
      <c r="I9" s="20">
        <v>830.7</v>
      </c>
      <c r="J9" s="18">
        <f t="shared" si="1"/>
        <v>1.0338518979464841</v>
      </c>
      <c r="K9" s="20">
        <v>851.2</v>
      </c>
      <c r="L9" s="18">
        <f t="shared" si="2"/>
        <v>1.0246779824244614</v>
      </c>
      <c r="M9" s="8"/>
    </row>
    <row r="10" spans="1:13" ht="38.25" customHeight="1" thickBot="1" x14ac:dyDescent="0.35">
      <c r="A10" s="19" t="s">
        <v>22</v>
      </c>
      <c r="B10" s="19" t="s">
        <v>23</v>
      </c>
      <c r="C10" s="9">
        <v>1.4</v>
      </c>
      <c r="D10" s="20">
        <v>1.7</v>
      </c>
      <c r="E10" s="9">
        <f t="shared" si="3"/>
        <v>0.30000000000000004</v>
      </c>
      <c r="F10" s="18">
        <f t="shared" si="4"/>
        <v>1.2142857142857144</v>
      </c>
      <c r="G10" s="20">
        <v>1.8</v>
      </c>
      <c r="H10" s="18">
        <f t="shared" si="0"/>
        <v>1.0588235294117647</v>
      </c>
      <c r="I10" s="20">
        <v>1.8</v>
      </c>
      <c r="J10" s="18">
        <f t="shared" si="1"/>
        <v>1</v>
      </c>
      <c r="K10" s="20">
        <v>1.7</v>
      </c>
      <c r="L10" s="18">
        <f t="shared" si="2"/>
        <v>0.94444444444444442</v>
      </c>
      <c r="M10" s="8"/>
    </row>
    <row r="11" spans="1:13" ht="24.75" customHeight="1" thickBot="1" x14ac:dyDescent="0.35">
      <c r="A11" s="19" t="s">
        <v>24</v>
      </c>
      <c r="B11" s="19" t="s">
        <v>25</v>
      </c>
      <c r="C11" s="9">
        <v>269.8</v>
      </c>
      <c r="D11" s="20">
        <v>145.9</v>
      </c>
      <c r="E11" s="9">
        <f t="shared" si="3"/>
        <v>-123.9</v>
      </c>
      <c r="F11" s="18">
        <f t="shared" si="4"/>
        <v>0.54077094143810234</v>
      </c>
      <c r="G11" s="20">
        <v>151.69999999999999</v>
      </c>
      <c r="H11" s="18">
        <f t="shared" si="0"/>
        <v>1.0397532556545579</v>
      </c>
      <c r="I11" s="20">
        <v>151.69999999999999</v>
      </c>
      <c r="J11" s="18">
        <f t="shared" si="1"/>
        <v>1</v>
      </c>
      <c r="K11" s="20">
        <v>151.69999999999999</v>
      </c>
      <c r="L11" s="18">
        <f t="shared" si="2"/>
        <v>1</v>
      </c>
      <c r="M11" s="8"/>
    </row>
    <row r="12" spans="1:13" ht="19.5" thickBot="1" x14ac:dyDescent="0.35">
      <c r="A12" s="19" t="s">
        <v>26</v>
      </c>
      <c r="B12" s="19" t="s">
        <v>27</v>
      </c>
      <c r="C12" s="9">
        <v>0</v>
      </c>
      <c r="D12" s="20">
        <v>-0.3</v>
      </c>
      <c r="E12" s="9">
        <f t="shared" si="3"/>
        <v>-0.3</v>
      </c>
      <c r="F12" s="21">
        <v>0</v>
      </c>
      <c r="G12" s="20">
        <v>0</v>
      </c>
      <c r="H12" s="22">
        <v>0</v>
      </c>
      <c r="I12" s="22">
        <v>0</v>
      </c>
      <c r="J12" s="22">
        <v>0</v>
      </c>
      <c r="K12" s="22">
        <v>0</v>
      </c>
      <c r="L12" s="22">
        <v>0</v>
      </c>
      <c r="M12" s="8"/>
    </row>
    <row r="13" spans="1:13" s="3" customFormat="1" ht="26.25" customHeight="1" thickBot="1" x14ac:dyDescent="0.35">
      <c r="A13" s="24" t="s">
        <v>28</v>
      </c>
      <c r="B13" s="17" t="s">
        <v>29</v>
      </c>
      <c r="C13" s="9">
        <f>SUM(C15:C21)</f>
        <v>796.9</v>
      </c>
      <c r="D13" s="9">
        <f t="shared" ref="D13:I13" si="5">SUM(D15:D21)</f>
        <v>929.09999999999991</v>
      </c>
      <c r="E13" s="9">
        <f t="shared" si="3"/>
        <v>132.19999999999993</v>
      </c>
      <c r="F13" s="18">
        <f t="shared" si="4"/>
        <v>1.1658928347345965</v>
      </c>
      <c r="G13" s="9">
        <f>SUM(G15:G21)</f>
        <v>737</v>
      </c>
      <c r="H13" s="18">
        <f t="shared" si="0"/>
        <v>0.79324077063825216</v>
      </c>
      <c r="I13" s="9">
        <f t="shared" si="5"/>
        <v>599.79999999999995</v>
      </c>
      <c r="J13" s="18">
        <f t="shared" si="1"/>
        <v>0.81383989145183167</v>
      </c>
      <c r="K13" s="9">
        <f t="shared" ref="K13" si="6">SUM(K15:K21)</f>
        <v>606.29999999999995</v>
      </c>
      <c r="L13" s="18">
        <f t="shared" ref="L13" si="7">SUM(K13/I13)</f>
        <v>1.0108369456485495</v>
      </c>
      <c r="M13" s="7"/>
    </row>
    <row r="14" spans="1:13" ht="19.5" thickBot="1" x14ac:dyDescent="0.35">
      <c r="A14" s="19"/>
      <c r="B14" s="19" t="s">
        <v>13</v>
      </c>
      <c r="C14" s="9"/>
      <c r="D14" s="9"/>
      <c r="E14" s="9"/>
      <c r="F14" s="19"/>
      <c r="G14" s="9"/>
      <c r="H14" s="19"/>
      <c r="I14" s="9"/>
      <c r="J14" s="19"/>
      <c r="K14" s="9"/>
      <c r="L14" s="19"/>
      <c r="M14" s="8"/>
    </row>
    <row r="15" spans="1:13" ht="38.25" thickBot="1" x14ac:dyDescent="0.35">
      <c r="A15" s="19" t="s">
        <v>30</v>
      </c>
      <c r="B15" s="19" t="s">
        <v>31</v>
      </c>
      <c r="C15" s="9">
        <v>478.1</v>
      </c>
      <c r="D15" s="20">
        <v>590.79999999999995</v>
      </c>
      <c r="E15" s="9">
        <f t="shared" ref="E15:E23" si="8">SUM(D15-C15)</f>
        <v>112.69999999999993</v>
      </c>
      <c r="F15" s="18">
        <f t="shared" ref="F15:F20" si="9">SUM(D15/C15)</f>
        <v>1.2357247437774523</v>
      </c>
      <c r="G15" s="20">
        <v>424.1</v>
      </c>
      <c r="H15" s="18">
        <f t="shared" ref="H15:H23" si="10">SUM(G15/D15)</f>
        <v>0.71784021665538267</v>
      </c>
      <c r="I15" s="20">
        <v>415.7</v>
      </c>
      <c r="J15" s="18">
        <f t="shared" si="1"/>
        <v>0.98019335062485258</v>
      </c>
      <c r="K15" s="20">
        <v>429.4</v>
      </c>
      <c r="L15" s="18">
        <f t="shared" ref="L15:L20" si="11">SUM(K15/I15)</f>
        <v>1.0329564589848448</v>
      </c>
      <c r="M15" s="8"/>
    </row>
    <row r="16" spans="1:13" ht="24.75" customHeight="1" thickBot="1" x14ac:dyDescent="0.35">
      <c r="A16" s="19" t="s">
        <v>32</v>
      </c>
      <c r="B16" s="19" t="s">
        <v>33</v>
      </c>
      <c r="C16" s="9">
        <v>18.899999999999999</v>
      </c>
      <c r="D16" s="20">
        <v>41.5</v>
      </c>
      <c r="E16" s="9">
        <f t="shared" si="8"/>
        <v>22.6</v>
      </c>
      <c r="F16" s="18">
        <f t="shared" si="9"/>
        <v>2.1957671957671958</v>
      </c>
      <c r="G16" s="20">
        <v>32.9</v>
      </c>
      <c r="H16" s="18">
        <f t="shared" si="10"/>
        <v>0.79277108433734933</v>
      </c>
      <c r="I16" s="20">
        <v>32.9</v>
      </c>
      <c r="J16" s="18">
        <f t="shared" si="1"/>
        <v>1</v>
      </c>
      <c r="K16" s="20">
        <v>32.9</v>
      </c>
      <c r="L16" s="18">
        <f t="shared" si="11"/>
        <v>1</v>
      </c>
      <c r="M16" s="8"/>
    </row>
    <row r="17" spans="1:13" ht="24.75" customHeight="1" thickBot="1" x14ac:dyDescent="0.35">
      <c r="A17" s="19" t="s">
        <v>34</v>
      </c>
      <c r="B17" s="19" t="s">
        <v>35</v>
      </c>
      <c r="C17" s="9">
        <v>9.9</v>
      </c>
      <c r="D17" s="20">
        <v>10.8</v>
      </c>
      <c r="E17" s="9">
        <f t="shared" si="8"/>
        <v>0.90000000000000036</v>
      </c>
      <c r="F17" s="18">
        <f t="shared" si="9"/>
        <v>1.0909090909090911</v>
      </c>
      <c r="G17" s="20">
        <v>3.2</v>
      </c>
      <c r="H17" s="18">
        <f t="shared" si="10"/>
        <v>0.29629629629629628</v>
      </c>
      <c r="I17" s="20">
        <v>3.2</v>
      </c>
      <c r="J17" s="18">
        <f t="shared" si="1"/>
        <v>1</v>
      </c>
      <c r="K17" s="20">
        <v>3.3</v>
      </c>
      <c r="L17" s="18">
        <f t="shared" si="11"/>
        <v>1.0312499999999998</v>
      </c>
      <c r="M17" s="8"/>
    </row>
    <row r="18" spans="1:13" ht="24.75" customHeight="1" thickBot="1" x14ac:dyDescent="0.35">
      <c r="A18" s="19" t="s">
        <v>36</v>
      </c>
      <c r="B18" s="19" t="s">
        <v>37</v>
      </c>
      <c r="C18" s="9">
        <v>236.7</v>
      </c>
      <c r="D18" s="20">
        <v>250.8</v>
      </c>
      <c r="E18" s="9">
        <f t="shared" si="8"/>
        <v>14.100000000000023</v>
      </c>
      <c r="F18" s="18">
        <f t="shared" si="9"/>
        <v>1.0595690747782003</v>
      </c>
      <c r="G18" s="20">
        <v>256.60000000000002</v>
      </c>
      <c r="H18" s="18">
        <f t="shared" si="10"/>
        <v>1.0231259968102073</v>
      </c>
      <c r="I18" s="20">
        <v>133.6</v>
      </c>
      <c r="J18" s="18">
        <f t="shared" si="1"/>
        <v>0.52065471551052211</v>
      </c>
      <c r="K18" s="20">
        <v>126.6</v>
      </c>
      <c r="L18" s="18">
        <f t="shared" si="11"/>
        <v>0.94760479041916168</v>
      </c>
      <c r="M18" s="8"/>
    </row>
    <row r="19" spans="1:13" ht="24.75" customHeight="1" thickBot="1" x14ac:dyDescent="0.35">
      <c r="A19" s="19" t="s">
        <v>38</v>
      </c>
      <c r="B19" s="19" t="s">
        <v>39</v>
      </c>
      <c r="C19" s="9">
        <v>0</v>
      </c>
      <c r="D19" s="20">
        <v>0</v>
      </c>
      <c r="E19" s="9">
        <f t="shared" si="8"/>
        <v>0</v>
      </c>
      <c r="F19" s="21">
        <v>0</v>
      </c>
      <c r="G19" s="20">
        <v>3.7</v>
      </c>
      <c r="H19" s="21">
        <v>0</v>
      </c>
      <c r="I19" s="20">
        <v>2.1</v>
      </c>
      <c r="J19" s="18">
        <f t="shared" si="1"/>
        <v>0.56756756756756754</v>
      </c>
      <c r="K19" s="20">
        <v>2.6</v>
      </c>
      <c r="L19" s="18">
        <f t="shared" si="11"/>
        <v>1.2380952380952381</v>
      </c>
      <c r="M19" s="8"/>
    </row>
    <row r="20" spans="1:13" ht="24.75" customHeight="1" thickBot="1" x14ac:dyDescent="0.35">
      <c r="A20" s="19" t="s">
        <v>40</v>
      </c>
      <c r="B20" s="19" t="s">
        <v>41</v>
      </c>
      <c r="C20" s="9">
        <v>53.6</v>
      </c>
      <c r="D20" s="20">
        <v>34.6</v>
      </c>
      <c r="E20" s="9">
        <f t="shared" si="8"/>
        <v>-19</v>
      </c>
      <c r="F20" s="18">
        <f t="shared" si="9"/>
        <v>0.64552238805970152</v>
      </c>
      <c r="G20" s="20">
        <v>15.4</v>
      </c>
      <c r="H20" s="18">
        <f t="shared" si="10"/>
        <v>0.44508670520231214</v>
      </c>
      <c r="I20" s="20">
        <v>12.3</v>
      </c>
      <c r="J20" s="18">
        <f t="shared" si="1"/>
        <v>0.79870129870129869</v>
      </c>
      <c r="K20" s="20">
        <v>11.5</v>
      </c>
      <c r="L20" s="18">
        <f t="shared" si="11"/>
        <v>0.93495934959349591</v>
      </c>
      <c r="M20" s="8"/>
    </row>
    <row r="21" spans="1:13" ht="24.75" customHeight="1" thickBot="1" x14ac:dyDescent="0.35">
      <c r="A21" s="19" t="s">
        <v>42</v>
      </c>
      <c r="B21" s="19" t="s">
        <v>43</v>
      </c>
      <c r="C21" s="9">
        <v>-0.3</v>
      </c>
      <c r="D21" s="20">
        <v>0.6</v>
      </c>
      <c r="E21" s="9">
        <f t="shared" si="8"/>
        <v>0.89999999999999991</v>
      </c>
      <c r="F21" s="21">
        <v>0</v>
      </c>
      <c r="G21" s="20">
        <v>1.1000000000000001</v>
      </c>
      <c r="H21" s="21">
        <v>0</v>
      </c>
      <c r="I21" s="20">
        <v>0</v>
      </c>
      <c r="J21" s="21">
        <v>0</v>
      </c>
      <c r="K21" s="20">
        <v>0</v>
      </c>
      <c r="L21" s="21">
        <v>0</v>
      </c>
      <c r="M21" s="8"/>
    </row>
    <row r="22" spans="1:13" ht="24" customHeight="1" thickBot="1" x14ac:dyDescent="0.35">
      <c r="A22" s="19" t="s">
        <v>44</v>
      </c>
      <c r="B22" s="17" t="s">
        <v>45</v>
      </c>
      <c r="C22" s="9">
        <f>SUM(C23,C29:C31)</f>
        <v>8458.9</v>
      </c>
      <c r="D22" s="9">
        <f>SUM(D23,D29:D31)</f>
        <v>10625.7</v>
      </c>
      <c r="E22" s="9">
        <f t="shared" si="8"/>
        <v>2166.8000000000011</v>
      </c>
      <c r="F22" s="18">
        <f t="shared" ref="F22:F23" si="12">SUM(D22/C22)</f>
        <v>1.2561562378086986</v>
      </c>
      <c r="G22" s="9">
        <f>SUM(G23,G29:G31)</f>
        <v>12457.400000000001</v>
      </c>
      <c r="H22" s="18">
        <f t="shared" si="10"/>
        <v>1.1723839370582645</v>
      </c>
      <c r="I22" s="9">
        <f>SUM(I23,I29:I31)</f>
        <v>14855.5</v>
      </c>
      <c r="J22" s="18">
        <f t="shared" si="1"/>
        <v>1.1925040538154028</v>
      </c>
      <c r="K22" s="9">
        <f>SUM(K23,K29:K31)</f>
        <v>9567.3000000000011</v>
      </c>
      <c r="L22" s="18">
        <f t="shared" ref="L22:L23" si="13">SUM(K22/I22)</f>
        <v>0.64402409881861944</v>
      </c>
      <c r="M22" s="8"/>
    </row>
    <row r="23" spans="1:13" ht="30" customHeight="1" thickBot="1" x14ac:dyDescent="0.35">
      <c r="A23" s="19" t="s">
        <v>46</v>
      </c>
      <c r="B23" s="17" t="s">
        <v>47</v>
      </c>
      <c r="C23" s="9">
        <f>SUM(C25:C28)</f>
        <v>8461.9</v>
      </c>
      <c r="D23" s="9">
        <f>SUM(D25:D28)</f>
        <v>10517.600000000002</v>
      </c>
      <c r="E23" s="9">
        <f t="shared" si="8"/>
        <v>2055.7000000000025</v>
      </c>
      <c r="F23" s="18">
        <f t="shared" si="12"/>
        <v>1.2429359836443354</v>
      </c>
      <c r="G23" s="9">
        <f>SUM(G25:G28)</f>
        <v>12456.7</v>
      </c>
      <c r="H23" s="18">
        <f t="shared" si="10"/>
        <v>1.1843671560051721</v>
      </c>
      <c r="I23" s="9">
        <f>SUM(I25:I28)</f>
        <v>14854.699999999999</v>
      </c>
      <c r="J23" s="18">
        <f t="shared" si="1"/>
        <v>1.1925068437065995</v>
      </c>
      <c r="K23" s="9">
        <f>SUM(K25:K28)</f>
        <v>9566.5</v>
      </c>
      <c r="L23" s="18">
        <f t="shared" si="13"/>
        <v>0.64400492773331008</v>
      </c>
      <c r="M23" s="8"/>
    </row>
    <row r="24" spans="1:13" ht="19.5" thickBot="1" x14ac:dyDescent="0.35">
      <c r="A24" s="19"/>
      <c r="B24" s="19" t="s">
        <v>13</v>
      </c>
      <c r="C24" s="9"/>
      <c r="D24" s="9"/>
      <c r="E24" s="9"/>
      <c r="F24" s="19"/>
      <c r="G24" s="9"/>
      <c r="H24" s="19"/>
      <c r="I24" s="9"/>
      <c r="J24" s="19"/>
      <c r="K24" s="9"/>
      <c r="L24" s="19"/>
      <c r="M24" s="8"/>
    </row>
    <row r="25" spans="1:13" ht="38.25" thickBot="1" x14ac:dyDescent="0.35">
      <c r="A25" s="25" t="s">
        <v>60</v>
      </c>
      <c r="B25" s="19" t="s">
        <v>48</v>
      </c>
      <c r="C25" s="9">
        <v>785.7</v>
      </c>
      <c r="D25" s="20">
        <v>692.8</v>
      </c>
      <c r="E25" s="9">
        <f t="shared" ref="E25:E32" si="14">SUM(D25-C25)</f>
        <v>-92.900000000000091</v>
      </c>
      <c r="F25" s="18">
        <f t="shared" ref="F25:F30" si="15">SUM(D25/C25)</f>
        <v>0.88176148657248299</v>
      </c>
      <c r="G25" s="23">
        <v>908.6</v>
      </c>
      <c r="H25" s="18">
        <f>SUM(G25/D25)</f>
        <v>1.3114896073903004</v>
      </c>
      <c r="I25" s="20">
        <v>0.5</v>
      </c>
      <c r="J25" s="18">
        <f t="shared" si="1"/>
        <v>5.5029716046665195E-4</v>
      </c>
      <c r="K25" s="20">
        <v>0.5</v>
      </c>
      <c r="L25" s="18">
        <f t="shared" ref="L25:L30" si="16">SUM(K25/I25)</f>
        <v>1</v>
      </c>
      <c r="M25" s="8"/>
    </row>
    <row r="26" spans="1:13" ht="24.75" customHeight="1" thickBot="1" x14ac:dyDescent="0.35">
      <c r="A26" s="25" t="s">
        <v>61</v>
      </c>
      <c r="B26" s="19" t="s">
        <v>59</v>
      </c>
      <c r="C26" s="9">
        <v>2318.9</v>
      </c>
      <c r="D26" s="20">
        <v>4380.1000000000004</v>
      </c>
      <c r="E26" s="9">
        <f t="shared" si="14"/>
        <v>2061.2000000000003</v>
      </c>
      <c r="F26" s="18">
        <f t="shared" si="15"/>
        <v>1.8888697227133555</v>
      </c>
      <c r="G26" s="23">
        <v>6503.8</v>
      </c>
      <c r="H26" s="18">
        <f t="shared" ref="H26:H32" si="17">SUM(G26/D26)</f>
        <v>1.4848519440195429</v>
      </c>
      <c r="I26" s="20">
        <v>9807.2999999999993</v>
      </c>
      <c r="J26" s="18">
        <f t="shared" si="1"/>
        <v>1.5079338233032995</v>
      </c>
      <c r="K26" s="20">
        <v>4476.3</v>
      </c>
      <c r="L26" s="18">
        <f t="shared" si="16"/>
        <v>0.45642531583616291</v>
      </c>
      <c r="M26" s="8"/>
    </row>
    <row r="27" spans="1:13" ht="19.5" customHeight="1" thickBot="1" x14ac:dyDescent="0.35">
      <c r="A27" s="25" t="s">
        <v>62</v>
      </c>
      <c r="B27" s="19" t="s">
        <v>49</v>
      </c>
      <c r="C27" s="9">
        <v>4081.9</v>
      </c>
      <c r="D27" s="20">
        <v>4428.5</v>
      </c>
      <c r="E27" s="9">
        <f t="shared" si="14"/>
        <v>346.59999999999991</v>
      </c>
      <c r="F27" s="18">
        <f t="shared" si="15"/>
        <v>1.0849114383007912</v>
      </c>
      <c r="G27" s="23">
        <v>4808.6000000000004</v>
      </c>
      <c r="H27" s="18">
        <f t="shared" si="17"/>
        <v>1.0858304166196229</v>
      </c>
      <c r="I27" s="20">
        <v>4811.3</v>
      </c>
      <c r="J27" s="18">
        <f t="shared" si="1"/>
        <v>1.0005614939899348</v>
      </c>
      <c r="K27" s="20">
        <v>4811.2</v>
      </c>
      <c r="L27" s="18">
        <f t="shared" si="16"/>
        <v>0.99997921559661618</v>
      </c>
      <c r="M27" s="8"/>
    </row>
    <row r="28" spans="1:13" ht="31.5" customHeight="1" thickBot="1" x14ac:dyDescent="0.35">
      <c r="A28" s="25" t="s">
        <v>63</v>
      </c>
      <c r="B28" s="19" t="s">
        <v>50</v>
      </c>
      <c r="C28" s="9">
        <v>1275.4000000000001</v>
      </c>
      <c r="D28" s="20">
        <v>1016.2</v>
      </c>
      <c r="E28" s="9">
        <f t="shared" si="14"/>
        <v>-259.20000000000005</v>
      </c>
      <c r="F28" s="18">
        <f t="shared" si="15"/>
        <v>0.79676964089697344</v>
      </c>
      <c r="G28" s="23">
        <v>235.7</v>
      </c>
      <c r="H28" s="18">
        <f t="shared" si="17"/>
        <v>0.23194253099783504</v>
      </c>
      <c r="I28" s="20">
        <v>235.6</v>
      </c>
      <c r="J28" s="18">
        <f t="shared" si="1"/>
        <v>0.99957573186253712</v>
      </c>
      <c r="K28" s="20">
        <v>278.5</v>
      </c>
      <c r="L28" s="18">
        <f t="shared" si="16"/>
        <v>1.1820882852292021</v>
      </c>
      <c r="M28" s="8"/>
    </row>
    <row r="29" spans="1:13" ht="26.25" customHeight="1" thickBot="1" x14ac:dyDescent="0.35">
      <c r="A29" s="19" t="s">
        <v>51</v>
      </c>
      <c r="B29" s="19" t="s">
        <v>52</v>
      </c>
      <c r="C29" s="9">
        <v>5.4</v>
      </c>
      <c r="D29" s="20">
        <v>105.3</v>
      </c>
      <c r="E29" s="9">
        <f t="shared" si="14"/>
        <v>99.899999999999991</v>
      </c>
      <c r="F29" s="18">
        <f t="shared" si="15"/>
        <v>19.499999999999996</v>
      </c>
      <c r="G29" s="23">
        <v>0.6</v>
      </c>
      <c r="H29" s="18">
        <f t="shared" si="17"/>
        <v>5.6980056980056983E-3</v>
      </c>
      <c r="I29" s="20">
        <v>0.7</v>
      </c>
      <c r="J29" s="18">
        <f t="shared" si="1"/>
        <v>1.1666666666666667</v>
      </c>
      <c r="K29" s="20">
        <v>0.7</v>
      </c>
      <c r="L29" s="18">
        <f t="shared" si="16"/>
        <v>1</v>
      </c>
      <c r="M29" s="8"/>
    </row>
    <row r="30" spans="1:13" ht="26.25" customHeight="1" thickBot="1" x14ac:dyDescent="0.35">
      <c r="A30" s="19" t="s">
        <v>53</v>
      </c>
      <c r="B30" s="19" t="s">
        <v>54</v>
      </c>
      <c r="C30" s="9">
        <v>2.2000000000000002</v>
      </c>
      <c r="D30" s="20">
        <v>3</v>
      </c>
      <c r="E30" s="9">
        <f t="shared" si="14"/>
        <v>0.79999999999999982</v>
      </c>
      <c r="F30" s="18">
        <f t="shared" si="15"/>
        <v>1.3636363636363635</v>
      </c>
      <c r="G30" s="23">
        <v>0.1</v>
      </c>
      <c r="H30" s="18">
        <f t="shared" si="17"/>
        <v>3.3333333333333333E-2</v>
      </c>
      <c r="I30" s="20">
        <v>0.1</v>
      </c>
      <c r="J30" s="18">
        <f t="shared" si="1"/>
        <v>1</v>
      </c>
      <c r="K30" s="20">
        <v>0.1</v>
      </c>
      <c r="L30" s="18">
        <f t="shared" si="16"/>
        <v>1</v>
      </c>
      <c r="M30" s="8"/>
    </row>
    <row r="31" spans="1:13" ht="27" customHeight="1" thickBot="1" x14ac:dyDescent="0.35">
      <c r="A31" s="19" t="s">
        <v>53</v>
      </c>
      <c r="B31" s="19" t="s">
        <v>55</v>
      </c>
      <c r="C31" s="9">
        <v>-10.6</v>
      </c>
      <c r="D31" s="20">
        <v>-0.2</v>
      </c>
      <c r="E31" s="9">
        <f t="shared" si="14"/>
        <v>10.4</v>
      </c>
      <c r="F31" s="21">
        <v>0</v>
      </c>
      <c r="G31" s="23">
        <v>0</v>
      </c>
      <c r="H31" s="21">
        <v>0</v>
      </c>
      <c r="I31" s="20">
        <v>0</v>
      </c>
      <c r="J31" s="21">
        <v>0</v>
      </c>
      <c r="K31" s="20">
        <v>0</v>
      </c>
      <c r="L31" s="21">
        <v>0</v>
      </c>
      <c r="M31" s="8"/>
    </row>
    <row r="32" spans="1:13" ht="19.5" thickBot="1" x14ac:dyDescent="0.35">
      <c r="A32" s="19" t="s">
        <v>56</v>
      </c>
      <c r="B32" s="19" t="s">
        <v>57</v>
      </c>
      <c r="C32" s="9">
        <f>SUM(C22,C13,C4)</f>
        <v>14679.599999999999</v>
      </c>
      <c r="D32" s="9">
        <f>SUM(D22,D13,D4)</f>
        <v>17654</v>
      </c>
      <c r="E32" s="9">
        <f t="shared" si="14"/>
        <v>2974.4000000000015</v>
      </c>
      <c r="F32" s="18">
        <f t="shared" ref="F32" si="18">SUM(D32/C32)</f>
        <v>1.2026213248317394</v>
      </c>
      <c r="G32" s="9">
        <f>SUM(G22,G13,G4)</f>
        <v>19551.5</v>
      </c>
      <c r="H32" s="18">
        <f t="shared" si="17"/>
        <v>1.107482723462105</v>
      </c>
      <c r="I32" s="9">
        <f>SUM(I22,I13,I4)</f>
        <v>22219.899999999998</v>
      </c>
      <c r="J32" s="18">
        <f t="shared" si="1"/>
        <v>1.1364805769378308</v>
      </c>
      <c r="K32" s="9">
        <f>SUM(K22,K13,K4)</f>
        <v>17368</v>
      </c>
      <c r="L32" s="18">
        <f t="shared" ref="L32" si="19">SUM(K32/I32)</f>
        <v>0.78164168155572267</v>
      </c>
      <c r="M32" s="8"/>
    </row>
    <row r="33" spans="3:12" x14ac:dyDescent="0.3">
      <c r="E33" s="4"/>
    </row>
    <row r="34" spans="3:12" hidden="1" x14ac:dyDescent="0.3">
      <c r="C34" s="4">
        <f>SUM(C4,C13)</f>
        <v>6220.6999999999989</v>
      </c>
      <c r="D34" s="4">
        <f>SUM(D4,D13)</f>
        <v>7028.2999999999993</v>
      </c>
      <c r="E34" s="4"/>
      <c r="F34" s="4"/>
      <c r="G34" s="4">
        <f>SUM(G4,G13)</f>
        <v>7094.1</v>
      </c>
      <c r="H34" s="4"/>
      <c r="I34" s="4">
        <f>SUM(I4,I13)</f>
        <v>7364.4</v>
      </c>
      <c r="J34" s="4"/>
      <c r="K34" s="4">
        <f>SUM(K4,K13)</f>
        <v>7800.6999999999989</v>
      </c>
      <c r="L34" s="4"/>
    </row>
  </sheetData>
  <mergeCells count="12">
    <mergeCell ref="G2:G3"/>
    <mergeCell ref="A1:L1"/>
    <mergeCell ref="K2:K3"/>
    <mergeCell ref="L2:L3"/>
    <mergeCell ref="J2:J3"/>
    <mergeCell ref="I2:I3"/>
    <mergeCell ref="H2:H3"/>
    <mergeCell ref="E2:F2"/>
    <mergeCell ref="D2:D3"/>
    <mergeCell ref="C2:C3"/>
    <mergeCell ref="B2:B3"/>
    <mergeCell ref="A2:A3"/>
  </mergeCells>
  <pageMargins left="0.35433070866141736" right="0.27559055118110237" top="0.39" bottom="0.4" header="0.31496062992125984" footer="0.31496062992125984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Отклонение (ожид)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Москвина Татьяна Валерьевна</dc:creator>
  <cp:lastModifiedBy>Куликова Любовь Васильевна</cp:lastModifiedBy>
  <cp:lastPrinted>2021-12-27T06:26:06Z</cp:lastPrinted>
  <dcterms:created xsi:type="dcterms:W3CDTF">2021-11-22T06:21:31Z</dcterms:created>
  <dcterms:modified xsi:type="dcterms:W3CDTF">2021-12-27T06:26:53Z</dcterms:modified>
</cp:coreProperties>
</file>