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farenikolvi\Documents\Уточнения бюджета\2026 год\2 Уточнение на июнь 2026\"/>
    </mc:Choice>
  </mc:AlternateContent>
  <bookViews>
    <workbookView xWindow="0" yWindow="0" windowWidth="23250" windowHeight="13170"/>
  </bookViews>
  <sheets>
    <sheet name="ПРИЛОЖЕНИЕ 1" sheetId="25" r:id="rId1"/>
  </sheets>
  <definedNames>
    <definedName name="_xlnm._FilterDatabase" localSheetId="0" hidden="1">'ПРИЛОЖЕНИЕ 1'!$A$9:$E$1169</definedName>
    <definedName name="_xlnm.Print_Titles" localSheetId="0">'ПРИЛОЖЕНИЕ 1'!$8:$9</definedName>
    <definedName name="_xlnm.Print_Area" localSheetId="0">'ПРИЛОЖЕНИЕ 1'!$A$1:$E$1159</definedName>
  </definedNames>
  <calcPr calcId="152511"/>
</workbook>
</file>

<file path=xl/calcChain.xml><?xml version="1.0" encoding="utf-8"?>
<calcChain xmlns="http://schemas.openxmlformats.org/spreadsheetml/2006/main">
  <c r="E119" i="25" l="1"/>
  <c r="D1039" i="25" l="1"/>
  <c r="D1038" i="25" s="1"/>
  <c r="E1039" i="25"/>
  <c r="E1038" i="25" s="1"/>
  <c r="C1039" i="25"/>
  <c r="C1038" i="25" s="1"/>
  <c r="D953" i="25" l="1"/>
  <c r="D952" i="25" s="1"/>
  <c r="E953" i="25"/>
  <c r="E952" i="25" s="1"/>
  <c r="C953" i="25"/>
  <c r="C952" i="25" s="1"/>
  <c r="D868" i="25" l="1"/>
  <c r="E868" i="25"/>
  <c r="C868" i="25"/>
  <c r="D866" i="25"/>
  <c r="E866" i="25"/>
  <c r="C866" i="25"/>
  <c r="D864" i="25"/>
  <c r="E864" i="25"/>
  <c r="C864" i="25"/>
  <c r="D862" i="25"/>
  <c r="E862" i="25"/>
  <c r="C862" i="25"/>
  <c r="D860" i="25"/>
  <c r="E860" i="25"/>
  <c r="C860" i="25"/>
  <c r="D858" i="25"/>
  <c r="E858" i="25"/>
  <c r="C858" i="25"/>
  <c r="D856" i="25"/>
  <c r="E856" i="25"/>
  <c r="C856" i="25"/>
  <c r="D854" i="25"/>
  <c r="E854" i="25"/>
  <c r="C854" i="25"/>
  <c r="D991" i="25"/>
  <c r="D990" i="25" s="1"/>
  <c r="E991" i="25"/>
  <c r="E990" i="25" s="1"/>
  <c r="C991" i="25"/>
  <c r="C990" i="25" s="1"/>
  <c r="D838" i="25" l="1"/>
  <c r="E838" i="25"/>
  <c r="C838" i="25"/>
  <c r="D836" i="25"/>
  <c r="E836" i="25"/>
  <c r="C836" i="25"/>
  <c r="D834" i="25"/>
  <c r="E834" i="25"/>
  <c r="C834" i="25"/>
  <c r="D832" i="25"/>
  <c r="E832" i="25"/>
  <c r="C832" i="25"/>
  <c r="D830" i="25"/>
  <c r="E830" i="25"/>
  <c r="C830" i="25"/>
  <c r="D818" i="25"/>
  <c r="E818" i="25"/>
  <c r="C818" i="25"/>
  <c r="D820" i="25"/>
  <c r="E820" i="25"/>
  <c r="C820" i="25"/>
  <c r="D828" i="25"/>
  <c r="E828" i="25"/>
  <c r="C828" i="25"/>
  <c r="D826" i="25"/>
  <c r="E826" i="25"/>
  <c r="C826" i="25"/>
  <c r="D824" i="25"/>
  <c r="E824" i="25"/>
  <c r="C824" i="25"/>
  <c r="D822" i="25"/>
  <c r="E822" i="25"/>
  <c r="C822" i="25"/>
  <c r="D816" i="25"/>
  <c r="E816" i="25"/>
  <c r="C816" i="25"/>
  <c r="D814" i="25" l="1"/>
  <c r="E814" i="25"/>
  <c r="C814" i="25"/>
  <c r="D848" i="25"/>
  <c r="E848" i="25"/>
  <c r="C848" i="25"/>
  <c r="D844" i="25"/>
  <c r="E844" i="25"/>
  <c r="C844" i="25"/>
  <c r="D842" i="25"/>
  <c r="E842" i="25"/>
  <c r="C842" i="25"/>
  <c r="D840" i="25"/>
  <c r="E840" i="25"/>
  <c r="C840" i="25"/>
  <c r="C813" i="25" l="1"/>
  <c r="E813" i="25"/>
  <c r="D813" i="25"/>
  <c r="C1078" i="25" l="1"/>
  <c r="C1077" i="25" s="1"/>
  <c r="C900" i="25"/>
  <c r="C899" i="25" s="1"/>
  <c r="D900" i="25"/>
  <c r="D899" i="25" s="1"/>
  <c r="E900" i="25"/>
  <c r="C1047" i="25"/>
  <c r="C1046" i="25" s="1"/>
  <c r="C1138" i="25"/>
  <c r="C1137" i="25" s="1"/>
  <c r="D1138" i="25"/>
  <c r="D1137" i="25" s="1"/>
  <c r="E1138" i="25"/>
  <c r="E1137" i="25" s="1"/>
  <c r="C1125" i="25"/>
  <c r="C1124" i="25" s="1"/>
  <c r="D1125" i="25"/>
  <c r="D1124" i="25" s="1"/>
  <c r="E1125" i="25"/>
  <c r="E1124" i="25" s="1"/>
  <c r="C1122" i="25"/>
  <c r="C1121" i="25" s="1"/>
  <c r="D1122" i="25"/>
  <c r="D1121" i="25" s="1"/>
  <c r="E1122" i="25"/>
  <c r="E1121" i="25" s="1"/>
  <c r="C1113" i="25"/>
  <c r="C1112" i="25" s="1"/>
  <c r="D1113" i="25"/>
  <c r="D1112" i="25" s="1"/>
  <c r="E1113" i="25"/>
  <c r="E1112" i="25" s="1"/>
  <c r="C1110" i="25"/>
  <c r="C1109" i="25" s="1"/>
  <c r="D1110" i="25"/>
  <c r="D1109" i="25" s="1"/>
  <c r="E1110" i="25"/>
  <c r="E1109" i="25" s="1"/>
  <c r="C1101" i="25"/>
  <c r="C1100" i="25" s="1"/>
  <c r="D1101" i="25"/>
  <c r="D1100" i="25" s="1"/>
  <c r="E1101" i="25"/>
  <c r="E1100" i="25" s="1"/>
  <c r="C1098" i="25"/>
  <c r="C1097" i="25" s="1"/>
  <c r="D1098" i="25"/>
  <c r="D1097" i="25" s="1"/>
  <c r="E1098" i="25"/>
  <c r="E1097" i="25" s="1"/>
  <c r="C1095" i="25"/>
  <c r="C1094" i="25" s="1"/>
  <c r="D1095" i="25"/>
  <c r="D1094" i="25" s="1"/>
  <c r="E1095" i="25"/>
  <c r="E1094" i="25" s="1"/>
  <c r="D1078" i="25"/>
  <c r="D1077" i="25" s="1"/>
  <c r="E1078" i="25"/>
  <c r="E1077" i="25" s="1"/>
  <c r="D1047" i="25"/>
  <c r="D1046" i="25" s="1"/>
  <c r="E1047" i="25"/>
  <c r="E1046" i="25" s="1"/>
  <c r="C1042" i="25"/>
  <c r="C1041" i="25" s="1"/>
  <c r="D1042" i="25"/>
  <c r="D1041" i="25" s="1"/>
  <c r="E1042" i="25"/>
  <c r="E1041" i="25" s="1"/>
  <c r="C1033" i="25"/>
  <c r="C1032" i="25" s="1"/>
  <c r="D1033" i="25"/>
  <c r="D1032" i="25" s="1"/>
  <c r="E1033" i="25"/>
  <c r="E1032" i="25" s="1"/>
  <c r="C1024" i="25"/>
  <c r="C1023" i="25" s="1"/>
  <c r="D1024" i="25"/>
  <c r="D1023" i="25" s="1"/>
  <c r="E1024" i="25"/>
  <c r="E1023" i="25" s="1"/>
  <c r="C1016" i="25"/>
  <c r="C1015" i="25" s="1"/>
  <c r="D1016" i="25"/>
  <c r="D1015" i="25" s="1"/>
  <c r="E1016" i="25"/>
  <c r="E1015" i="25" s="1"/>
  <c r="C1013" i="25"/>
  <c r="C1012" i="25" s="1"/>
  <c r="D1013" i="25"/>
  <c r="D1012" i="25" s="1"/>
  <c r="E1013" i="25"/>
  <c r="E1012" i="25" s="1"/>
  <c r="C1006" i="25"/>
  <c r="C1005" i="25" s="1"/>
  <c r="D1006" i="25"/>
  <c r="D1005" i="25" s="1"/>
  <c r="E1006" i="25"/>
  <c r="E1005" i="25" s="1"/>
  <c r="C1000" i="25"/>
  <c r="C999" i="25" s="1"/>
  <c r="D1000" i="25"/>
  <c r="D999" i="25" s="1"/>
  <c r="E1000" i="25"/>
  <c r="E999" i="25" s="1"/>
  <c r="C997" i="25"/>
  <c r="C996" i="25" s="1"/>
  <c r="D997" i="25"/>
  <c r="D996" i="25" s="1"/>
  <c r="E997" i="25"/>
  <c r="E996" i="25" s="1"/>
  <c r="C985" i="25"/>
  <c r="C984" i="25" s="1"/>
  <c r="D985" i="25"/>
  <c r="D984" i="25" s="1"/>
  <c r="E985" i="25"/>
  <c r="E984" i="25" s="1"/>
  <c r="C981" i="25"/>
  <c r="C980" i="25" s="1"/>
  <c r="D981" i="25"/>
  <c r="D980" i="25" s="1"/>
  <c r="E981" i="25"/>
  <c r="E980" i="25" s="1"/>
  <c r="C959" i="25"/>
  <c r="C958" i="25" s="1"/>
  <c r="D959" i="25"/>
  <c r="D958" i="25" s="1"/>
  <c r="E959" i="25"/>
  <c r="E958" i="25" s="1"/>
  <c r="C956" i="25"/>
  <c r="C955" i="25" s="1"/>
  <c r="D956" i="25"/>
  <c r="D955" i="25" s="1"/>
  <c r="E956" i="25"/>
  <c r="E955" i="25" s="1"/>
  <c r="C950" i="25"/>
  <c r="C949" i="25" s="1"/>
  <c r="D950" i="25"/>
  <c r="D949" i="25" s="1"/>
  <c r="E950" i="25"/>
  <c r="E949" i="25" s="1"/>
  <c r="C941" i="25"/>
  <c r="C940" i="25" s="1"/>
  <c r="D941" i="25"/>
  <c r="D940" i="25" s="1"/>
  <c r="E941" i="25"/>
  <c r="E940" i="25" s="1"/>
  <c r="C935" i="25"/>
  <c r="C934" i="25" s="1"/>
  <c r="D935" i="25"/>
  <c r="D934" i="25" s="1"/>
  <c r="E935" i="25"/>
  <c r="E934" i="25" s="1"/>
  <c r="C931" i="25"/>
  <c r="C930" i="25" s="1"/>
  <c r="D931" i="25"/>
  <c r="D930" i="25" s="1"/>
  <c r="E931" i="25"/>
  <c r="E930" i="25" s="1"/>
  <c r="C925" i="25"/>
  <c r="C924" i="25" s="1"/>
  <c r="D925" i="25"/>
  <c r="D924" i="25" s="1"/>
  <c r="E925" i="25"/>
  <c r="E924" i="25" s="1"/>
  <c r="C919" i="25"/>
  <c r="C918" i="25" s="1"/>
  <c r="D919" i="25"/>
  <c r="D918" i="25" s="1"/>
  <c r="E919" i="25"/>
  <c r="E918" i="25" s="1"/>
  <c r="E899" i="25"/>
  <c r="C895" i="25"/>
  <c r="C894" i="25" s="1"/>
  <c r="D895" i="25"/>
  <c r="D894" i="25" s="1"/>
  <c r="E895" i="25"/>
  <c r="E894" i="25" s="1"/>
  <c r="C884" i="25"/>
  <c r="C883" i="25" s="1"/>
  <c r="D884" i="25"/>
  <c r="D883" i="25" s="1"/>
  <c r="E884" i="25"/>
  <c r="E883" i="25" s="1"/>
  <c r="C874" i="25"/>
  <c r="C873" i="25" s="1"/>
  <c r="D874" i="25"/>
  <c r="D873" i="25" s="1"/>
  <c r="E874" i="25"/>
  <c r="E873" i="25" s="1"/>
  <c r="C898" i="25" l="1"/>
  <c r="D898" i="25"/>
  <c r="E898" i="25"/>
  <c r="C872" i="25"/>
  <c r="E1120" i="25"/>
  <c r="D1120" i="25"/>
  <c r="D872" i="25"/>
  <c r="C1120" i="25"/>
  <c r="E872" i="25"/>
  <c r="C1076" i="25"/>
  <c r="D1076" i="25"/>
  <c r="E1076" i="25"/>
  <c r="D871" i="25" l="1"/>
  <c r="E871" i="25"/>
  <c r="C871" i="25"/>
  <c r="C75" i="25" l="1"/>
  <c r="C74" i="25" s="1"/>
  <c r="D75" i="25"/>
  <c r="D74" i="25" s="1"/>
  <c r="E75" i="25"/>
  <c r="E74" i="25" s="1"/>
  <c r="C69" i="25"/>
  <c r="C68" i="25" s="1"/>
  <c r="D69" i="25"/>
  <c r="D68" i="25" s="1"/>
  <c r="E69" i="25"/>
  <c r="E68" i="25" s="1"/>
  <c r="C781" i="25" l="1"/>
  <c r="C779" i="25" s="1"/>
  <c r="D781" i="25"/>
  <c r="D779" i="25" s="1"/>
  <c r="E781" i="25"/>
  <c r="E779" i="25" s="1"/>
  <c r="D812" i="25" l="1"/>
  <c r="E812" i="25"/>
  <c r="C806" i="25"/>
  <c r="C805" i="25" s="1"/>
  <c r="D806" i="25"/>
  <c r="D805" i="25" s="1"/>
  <c r="E806" i="25"/>
  <c r="E805" i="25" s="1"/>
  <c r="C789" i="25"/>
  <c r="C788" i="25" s="1"/>
  <c r="D789" i="25"/>
  <c r="D788" i="25" s="1"/>
  <c r="E789" i="25"/>
  <c r="E788" i="25" s="1"/>
  <c r="C785" i="25"/>
  <c r="D785" i="25"/>
  <c r="E785" i="25"/>
  <c r="C783" i="25"/>
  <c r="C778" i="25" s="1"/>
  <c r="D783" i="25"/>
  <c r="D778" i="25" s="1"/>
  <c r="E783" i="25"/>
  <c r="E778" i="25" s="1"/>
  <c r="C772" i="25"/>
  <c r="D772" i="25"/>
  <c r="E772" i="25"/>
  <c r="C769" i="25"/>
  <c r="D769" i="25"/>
  <c r="E769" i="25"/>
  <c r="C767" i="25"/>
  <c r="D767" i="25"/>
  <c r="E767" i="25"/>
  <c r="C733" i="25"/>
  <c r="D733" i="25"/>
  <c r="E733" i="25"/>
  <c r="C731" i="25"/>
  <c r="D731" i="25"/>
  <c r="E731" i="25"/>
  <c r="C719" i="25"/>
  <c r="C714" i="25" s="1"/>
  <c r="C713" i="25" s="1"/>
  <c r="D719" i="25"/>
  <c r="D714" i="25" s="1"/>
  <c r="D713" i="25" s="1"/>
  <c r="E719" i="25"/>
  <c r="E714" i="25" s="1"/>
  <c r="E713" i="25" s="1"/>
  <c r="C709" i="25"/>
  <c r="C702" i="25" s="1"/>
  <c r="D709" i="25"/>
  <c r="D702" i="25" s="1"/>
  <c r="E709" i="25"/>
  <c r="E702" i="25" s="1"/>
  <c r="C700" i="25"/>
  <c r="C693" i="25" s="1"/>
  <c r="D700" i="25"/>
  <c r="D693" i="25" s="1"/>
  <c r="E700" i="25"/>
  <c r="E693" i="25" s="1"/>
  <c r="C676" i="25"/>
  <c r="D676" i="25"/>
  <c r="E676" i="25"/>
  <c r="C667" i="25"/>
  <c r="D667" i="25"/>
  <c r="E667" i="25"/>
  <c r="C665" i="25"/>
  <c r="D665" i="25"/>
  <c r="E665" i="25"/>
  <c r="C663" i="25"/>
  <c r="D663" i="25"/>
  <c r="E663" i="25"/>
  <c r="C631" i="25"/>
  <c r="D631" i="25"/>
  <c r="E631" i="25"/>
  <c r="C628" i="25"/>
  <c r="D628" i="25"/>
  <c r="E628" i="25"/>
  <c r="C624" i="25"/>
  <c r="C623" i="25" s="1"/>
  <c r="D624" i="25"/>
  <c r="D623" i="25" s="1"/>
  <c r="E624" i="25"/>
  <c r="E623" i="25" s="1"/>
  <c r="C618" i="25"/>
  <c r="D618" i="25"/>
  <c r="E618" i="25"/>
  <c r="C615" i="25"/>
  <c r="D615" i="25"/>
  <c r="E615" i="25"/>
  <c r="C612" i="25"/>
  <c r="D612" i="25"/>
  <c r="E612" i="25"/>
  <c r="C609" i="25"/>
  <c r="D609" i="25"/>
  <c r="E609" i="25"/>
  <c r="C607" i="25"/>
  <c r="D607" i="25"/>
  <c r="E607" i="25"/>
  <c r="C604" i="25"/>
  <c r="D604" i="25"/>
  <c r="E604" i="25"/>
  <c r="C602" i="25"/>
  <c r="D602" i="25"/>
  <c r="E602" i="25"/>
  <c r="C599" i="25"/>
  <c r="D599" i="25"/>
  <c r="E599" i="25"/>
  <c r="C597" i="25"/>
  <c r="D597" i="25"/>
  <c r="E597" i="25"/>
  <c r="C595" i="25"/>
  <c r="D595" i="25"/>
  <c r="E595" i="25"/>
  <c r="C590" i="25"/>
  <c r="D590" i="25"/>
  <c r="E590" i="25"/>
  <c r="C588" i="25"/>
  <c r="D588" i="25"/>
  <c r="E588" i="25"/>
  <c r="C584" i="25"/>
  <c r="D584" i="25"/>
  <c r="E584" i="25"/>
  <c r="C581" i="25"/>
  <c r="D581" i="25"/>
  <c r="E581" i="25"/>
  <c r="C578" i="25"/>
  <c r="D578" i="25"/>
  <c r="E578" i="25"/>
  <c r="C576" i="25"/>
  <c r="D576" i="25"/>
  <c r="E576" i="25"/>
  <c r="C574" i="25"/>
  <c r="D574" i="25"/>
  <c r="E574" i="25"/>
  <c r="C572" i="25"/>
  <c r="D572" i="25"/>
  <c r="E572" i="25"/>
  <c r="C569" i="25"/>
  <c r="D569" i="25"/>
  <c r="E569" i="25"/>
  <c r="C566" i="25"/>
  <c r="D566" i="25"/>
  <c r="E566" i="25"/>
  <c r="C564" i="25"/>
  <c r="D564" i="25"/>
  <c r="E564" i="25"/>
  <c r="C561" i="25"/>
  <c r="D561" i="25"/>
  <c r="E561" i="25"/>
  <c r="C558" i="25"/>
  <c r="D558" i="25"/>
  <c r="E558" i="25"/>
  <c r="C554" i="25"/>
  <c r="D554" i="25"/>
  <c r="E554" i="25"/>
  <c r="C549" i="25"/>
  <c r="D549" i="25"/>
  <c r="E549" i="25"/>
  <c r="C546" i="25"/>
  <c r="D546" i="25"/>
  <c r="E546" i="25"/>
  <c r="C543" i="25"/>
  <c r="D543" i="25"/>
  <c r="E543" i="25"/>
  <c r="C541" i="25"/>
  <c r="D541" i="25"/>
  <c r="E541" i="25"/>
  <c r="C539" i="25"/>
  <c r="D539" i="25"/>
  <c r="E539" i="25"/>
  <c r="C535" i="25"/>
  <c r="C534" i="25" s="1"/>
  <c r="D535" i="25"/>
  <c r="D534" i="25" s="1"/>
  <c r="E535" i="25"/>
  <c r="E534" i="25" s="1"/>
  <c r="C532" i="25"/>
  <c r="D532" i="25"/>
  <c r="E532" i="25"/>
  <c r="C530" i="25"/>
  <c r="D530" i="25"/>
  <c r="E530" i="25"/>
  <c r="C528" i="25"/>
  <c r="D528" i="25"/>
  <c r="E528" i="25"/>
  <c r="C524" i="25"/>
  <c r="D524" i="25"/>
  <c r="E524" i="25"/>
  <c r="C522" i="25"/>
  <c r="D522" i="25"/>
  <c r="E522" i="25"/>
  <c r="C520" i="25"/>
  <c r="D520" i="25"/>
  <c r="E520" i="25"/>
  <c r="C518" i="25"/>
  <c r="D518" i="25"/>
  <c r="E518" i="25"/>
  <c r="C516" i="25"/>
  <c r="D516" i="25"/>
  <c r="E516" i="25"/>
  <c r="C511" i="25"/>
  <c r="D511" i="25"/>
  <c r="E511" i="25"/>
  <c r="C509" i="25"/>
  <c r="D509" i="25"/>
  <c r="E509" i="25"/>
  <c r="C507" i="25"/>
  <c r="D507" i="25"/>
  <c r="E507" i="25"/>
  <c r="C505" i="25"/>
  <c r="D505" i="25"/>
  <c r="E505" i="25"/>
  <c r="C503" i="25"/>
  <c r="D503" i="25"/>
  <c r="E503" i="25"/>
  <c r="C501" i="25"/>
  <c r="D501" i="25"/>
  <c r="E501" i="25"/>
  <c r="C499" i="25"/>
  <c r="D499" i="25"/>
  <c r="E499" i="25"/>
  <c r="C497" i="25"/>
  <c r="D497" i="25"/>
  <c r="E497" i="25"/>
  <c r="C495" i="25"/>
  <c r="D495" i="25"/>
  <c r="E495" i="25"/>
  <c r="C493" i="25"/>
  <c r="D493" i="25"/>
  <c r="E493" i="25"/>
  <c r="C491" i="25"/>
  <c r="D491" i="25"/>
  <c r="E491" i="25"/>
  <c r="C487" i="25"/>
  <c r="C486" i="25" s="1"/>
  <c r="C485" i="25" s="1"/>
  <c r="D487" i="25"/>
  <c r="D486" i="25" s="1"/>
  <c r="D485" i="25" s="1"/>
  <c r="E487" i="25"/>
  <c r="E486" i="25" s="1"/>
  <c r="E485" i="25" s="1"/>
  <c r="C483" i="25"/>
  <c r="C481" i="25" s="1"/>
  <c r="C480" i="25" s="1"/>
  <c r="D483" i="25"/>
  <c r="D481" i="25" s="1"/>
  <c r="D480" i="25" s="1"/>
  <c r="E483" i="25"/>
  <c r="E481" i="25" s="1"/>
  <c r="E480" i="25" s="1"/>
  <c r="C477" i="25"/>
  <c r="C476" i="25" s="1"/>
  <c r="C475" i="25" s="1"/>
  <c r="D477" i="25"/>
  <c r="D476" i="25" s="1"/>
  <c r="D475" i="25" s="1"/>
  <c r="E477" i="25"/>
  <c r="E476" i="25" s="1"/>
  <c r="E475" i="25" s="1"/>
  <c r="C473" i="25"/>
  <c r="C472" i="25" s="1"/>
  <c r="C471" i="25" s="1"/>
  <c r="D473" i="25"/>
  <c r="D472" i="25" s="1"/>
  <c r="D471" i="25" s="1"/>
  <c r="E473" i="25"/>
  <c r="E472" i="25" s="1"/>
  <c r="E471" i="25" s="1"/>
  <c r="C469" i="25"/>
  <c r="D469" i="25"/>
  <c r="E469" i="25"/>
  <c r="C467" i="25"/>
  <c r="C466" i="25" s="1"/>
  <c r="C465" i="25" s="1"/>
  <c r="D467" i="25"/>
  <c r="E467" i="25"/>
  <c r="C463" i="25"/>
  <c r="C462" i="25" s="1"/>
  <c r="D463" i="25"/>
  <c r="D462" i="25" s="1"/>
  <c r="E463" i="25"/>
  <c r="E462" i="25" s="1"/>
  <c r="C460" i="25"/>
  <c r="D460" i="25"/>
  <c r="E460" i="25"/>
  <c r="C458" i="25"/>
  <c r="D458" i="25"/>
  <c r="E458" i="25"/>
  <c r="C456" i="25"/>
  <c r="D456" i="25"/>
  <c r="E456" i="25"/>
  <c r="C454" i="25"/>
  <c r="D454" i="25"/>
  <c r="E454" i="25"/>
  <c r="C452" i="25"/>
  <c r="D452" i="25"/>
  <c r="E452" i="25"/>
  <c r="C448" i="25"/>
  <c r="C447" i="25" s="1"/>
  <c r="D448" i="25"/>
  <c r="D447" i="25" s="1"/>
  <c r="E448" i="25"/>
  <c r="E447" i="25" s="1"/>
  <c r="C445" i="25"/>
  <c r="D445" i="25"/>
  <c r="E445" i="25"/>
  <c r="C443" i="25"/>
  <c r="D443" i="25"/>
  <c r="E443" i="25"/>
  <c r="C441" i="25"/>
  <c r="D441" i="25"/>
  <c r="E441" i="25"/>
  <c r="C438" i="25"/>
  <c r="D438" i="25"/>
  <c r="E438" i="25"/>
  <c r="C436" i="25"/>
  <c r="D436" i="25"/>
  <c r="E436" i="25"/>
  <c r="C433" i="25"/>
  <c r="D433" i="25"/>
  <c r="E433" i="25"/>
  <c r="C428" i="25"/>
  <c r="D428" i="25"/>
  <c r="E428" i="25"/>
  <c r="C425" i="25"/>
  <c r="D425" i="25"/>
  <c r="E425" i="25"/>
  <c r="C423" i="25"/>
  <c r="D423" i="25"/>
  <c r="E423" i="25"/>
  <c r="C421" i="25"/>
  <c r="D421" i="25"/>
  <c r="E421" i="25"/>
  <c r="C418" i="25"/>
  <c r="D418" i="25"/>
  <c r="E418" i="25"/>
  <c r="E415" i="25"/>
  <c r="C415" i="25"/>
  <c r="D415" i="25"/>
  <c r="C412" i="25"/>
  <c r="D412" i="25"/>
  <c r="E412" i="25"/>
  <c r="C410" i="25"/>
  <c r="D410" i="25"/>
  <c r="E410" i="25"/>
  <c r="C404" i="25"/>
  <c r="D404" i="25"/>
  <c r="E404" i="25"/>
  <c r="C402" i="25"/>
  <c r="D402" i="25"/>
  <c r="E402" i="25"/>
  <c r="C400" i="25"/>
  <c r="D400" i="25"/>
  <c r="E400" i="25"/>
  <c r="C398" i="25"/>
  <c r="D398" i="25"/>
  <c r="E398" i="25"/>
  <c r="C396" i="25"/>
  <c r="D396" i="25"/>
  <c r="E396" i="25"/>
  <c r="C394" i="25"/>
  <c r="D394" i="25"/>
  <c r="E394" i="25"/>
  <c r="C392" i="25"/>
  <c r="D392" i="25"/>
  <c r="E392" i="25"/>
  <c r="C384" i="25"/>
  <c r="C383" i="25" s="1"/>
  <c r="D384" i="25"/>
  <c r="D383" i="25" s="1"/>
  <c r="E384" i="25"/>
  <c r="E383" i="25" s="1"/>
  <c r="C381" i="25"/>
  <c r="C380" i="25" s="1"/>
  <c r="C379" i="25" s="1"/>
  <c r="D381" i="25"/>
  <c r="D380" i="25" s="1"/>
  <c r="D379" i="25" s="1"/>
  <c r="E381" i="25"/>
  <c r="E380" i="25" s="1"/>
  <c r="E379" i="25" s="1"/>
  <c r="C376" i="25"/>
  <c r="C375" i="25" s="1"/>
  <c r="D376" i="25"/>
  <c r="D375" i="25" s="1"/>
  <c r="E376" i="25"/>
  <c r="E375" i="25" s="1"/>
  <c r="C373" i="25"/>
  <c r="C372" i="25" s="1"/>
  <c r="D373" i="25"/>
  <c r="D372" i="25" s="1"/>
  <c r="E373" i="25"/>
  <c r="E372" i="25" s="1"/>
  <c r="C369" i="25"/>
  <c r="C368" i="25" s="1"/>
  <c r="D369" i="25"/>
  <c r="D368" i="25" s="1"/>
  <c r="E369" i="25"/>
  <c r="E368" i="25" s="1"/>
  <c r="E366" i="25"/>
  <c r="C366" i="25"/>
  <c r="D366" i="25"/>
  <c r="C355" i="25"/>
  <c r="D355" i="25"/>
  <c r="E355" i="25"/>
  <c r="C352" i="25"/>
  <c r="C351" i="25" s="1"/>
  <c r="D352" i="25"/>
  <c r="D351" i="25" s="1"/>
  <c r="E352" i="25"/>
  <c r="E351" i="25" s="1"/>
  <c r="C341" i="25"/>
  <c r="D341" i="25"/>
  <c r="E341" i="25"/>
  <c r="C324" i="25"/>
  <c r="D324" i="25"/>
  <c r="E324" i="25"/>
  <c r="C318" i="25"/>
  <c r="D318" i="25"/>
  <c r="E318" i="25"/>
  <c r="C303" i="25"/>
  <c r="D303" i="25"/>
  <c r="E303" i="25"/>
  <c r="C300" i="25"/>
  <c r="D300" i="25"/>
  <c r="E300" i="25"/>
  <c r="C288" i="25"/>
  <c r="D288" i="25"/>
  <c r="E288" i="25"/>
  <c r="C285" i="25"/>
  <c r="D285" i="25"/>
  <c r="E285" i="25"/>
  <c r="C275" i="25"/>
  <c r="C274" i="25" s="1"/>
  <c r="D275" i="25"/>
  <c r="D274" i="25" s="1"/>
  <c r="E275" i="25"/>
  <c r="E274" i="25" s="1"/>
  <c r="C269" i="25"/>
  <c r="C268" i="25" s="1"/>
  <c r="D269" i="25"/>
  <c r="D268" i="25" s="1"/>
  <c r="E269" i="25"/>
  <c r="E268" i="25" s="1"/>
  <c r="C266" i="25"/>
  <c r="C265" i="25" s="1"/>
  <c r="D266" i="25"/>
  <c r="D265" i="25" s="1"/>
  <c r="E266" i="25"/>
  <c r="E265" i="25" s="1"/>
  <c r="C261" i="25"/>
  <c r="C260" i="25" s="1"/>
  <c r="D261" i="25"/>
  <c r="D260" i="25" s="1"/>
  <c r="E261" i="25"/>
  <c r="E260" i="25" s="1"/>
  <c r="C258" i="25"/>
  <c r="C257" i="25" s="1"/>
  <c r="D258" i="25"/>
  <c r="D257" i="25" s="1"/>
  <c r="E258" i="25"/>
  <c r="E257" i="25" s="1"/>
  <c r="C255" i="25"/>
  <c r="D255" i="25"/>
  <c r="E255" i="25"/>
  <c r="C253" i="25"/>
  <c r="D253" i="25"/>
  <c r="E253" i="25"/>
  <c r="C249" i="25"/>
  <c r="C248" i="25" s="1"/>
  <c r="D249" i="25"/>
  <c r="D248" i="25" s="1"/>
  <c r="E249" i="25"/>
  <c r="E248" i="25" s="1"/>
  <c r="C246" i="25"/>
  <c r="D246" i="25"/>
  <c r="E246" i="25"/>
  <c r="C244" i="25"/>
  <c r="D244" i="25"/>
  <c r="E244" i="25"/>
  <c r="C239" i="25"/>
  <c r="D239" i="25"/>
  <c r="E239" i="25"/>
  <c r="C237" i="25"/>
  <c r="D237" i="25"/>
  <c r="E237" i="25"/>
  <c r="E236" i="25" s="1"/>
  <c r="E235" i="25" s="1"/>
  <c r="C233" i="25"/>
  <c r="D233" i="25"/>
  <c r="E233" i="25"/>
  <c r="C231" i="25"/>
  <c r="D231" i="25"/>
  <c r="E231" i="25"/>
  <c r="C228" i="25"/>
  <c r="D228" i="25"/>
  <c r="E228" i="25"/>
  <c r="C225" i="25"/>
  <c r="D225" i="25"/>
  <c r="E225" i="25"/>
  <c r="C222" i="25"/>
  <c r="D222" i="25"/>
  <c r="E222" i="25"/>
  <c r="C219" i="25"/>
  <c r="D219" i="25"/>
  <c r="E219" i="25"/>
  <c r="C214" i="25"/>
  <c r="C213" i="25" s="1"/>
  <c r="C212" i="25" s="1"/>
  <c r="D214" i="25"/>
  <c r="D213" i="25" s="1"/>
  <c r="D212" i="25" s="1"/>
  <c r="E214" i="25"/>
  <c r="E213" i="25" s="1"/>
  <c r="E212" i="25" s="1"/>
  <c r="C210" i="25"/>
  <c r="C209" i="25" s="1"/>
  <c r="D210" i="25"/>
  <c r="D209" i="25" s="1"/>
  <c r="E210" i="25"/>
  <c r="E209" i="25" s="1"/>
  <c r="C207" i="25"/>
  <c r="C206" i="25" s="1"/>
  <c r="D207" i="25"/>
  <c r="D206" i="25" s="1"/>
  <c r="E207" i="25"/>
  <c r="E206" i="25" s="1"/>
  <c r="C203" i="25"/>
  <c r="C202" i="25" s="1"/>
  <c r="D203" i="25"/>
  <c r="D202" i="25" s="1"/>
  <c r="E203" i="25"/>
  <c r="E202" i="25" s="1"/>
  <c r="C196" i="25"/>
  <c r="C195" i="25" s="1"/>
  <c r="D196" i="25"/>
  <c r="D195" i="25" s="1"/>
  <c r="E196" i="25"/>
  <c r="E195" i="25" s="1"/>
  <c r="C192" i="25"/>
  <c r="C191" i="25" s="1"/>
  <c r="D192" i="25"/>
  <c r="D191" i="25" s="1"/>
  <c r="E192" i="25"/>
  <c r="E191" i="25" s="1"/>
  <c r="C188" i="25"/>
  <c r="C187" i="25" s="1"/>
  <c r="D188" i="25"/>
  <c r="D187" i="25" s="1"/>
  <c r="E188" i="25"/>
  <c r="E187" i="25" s="1"/>
  <c r="C180" i="25"/>
  <c r="C179" i="25" s="1"/>
  <c r="D180" i="25"/>
  <c r="D179" i="25" s="1"/>
  <c r="E180" i="25"/>
  <c r="E179" i="25" s="1"/>
  <c r="C176" i="25"/>
  <c r="C175" i="25" s="1"/>
  <c r="D176" i="25"/>
  <c r="D175" i="25" s="1"/>
  <c r="E176" i="25"/>
  <c r="E175" i="25" s="1"/>
  <c r="C173" i="25"/>
  <c r="C172" i="25" s="1"/>
  <c r="D173" i="25"/>
  <c r="D172" i="25" s="1"/>
  <c r="E173" i="25"/>
  <c r="E172" i="25" s="1"/>
  <c r="C169" i="25"/>
  <c r="C168" i="25" s="1"/>
  <c r="D169" i="25"/>
  <c r="D168" i="25" s="1"/>
  <c r="E169" i="25"/>
  <c r="E168" i="25" s="1"/>
  <c r="C160" i="25"/>
  <c r="C159" i="25" s="1"/>
  <c r="C158" i="25" s="1"/>
  <c r="D160" i="25"/>
  <c r="D159" i="25" s="1"/>
  <c r="D158" i="25" s="1"/>
  <c r="E160" i="25"/>
  <c r="E159" i="25" s="1"/>
  <c r="E158" i="25" s="1"/>
  <c r="C155" i="25"/>
  <c r="C154" i="25" s="1"/>
  <c r="D155" i="25"/>
  <c r="D154" i="25" s="1"/>
  <c r="E155" i="25"/>
  <c r="E154" i="25" s="1"/>
  <c r="C151" i="25"/>
  <c r="D151" i="25"/>
  <c r="E151" i="25"/>
  <c r="C149" i="25"/>
  <c r="D149" i="25"/>
  <c r="E149" i="25"/>
  <c r="C147" i="25"/>
  <c r="D147" i="25"/>
  <c r="E147" i="25"/>
  <c r="C142" i="25"/>
  <c r="C141" i="25" s="1"/>
  <c r="D142" i="25"/>
  <c r="D141" i="25" s="1"/>
  <c r="E142" i="25"/>
  <c r="E141" i="25" s="1"/>
  <c r="C139" i="25"/>
  <c r="C138" i="25" s="1"/>
  <c r="D139" i="25"/>
  <c r="D138" i="25" s="1"/>
  <c r="E139" i="25"/>
  <c r="E138" i="25" s="1"/>
  <c r="C134" i="25"/>
  <c r="C133" i="25" s="1"/>
  <c r="C132" i="25" s="1"/>
  <c r="D134" i="25"/>
  <c r="D133" i="25" s="1"/>
  <c r="D132" i="25" s="1"/>
  <c r="E134" i="25"/>
  <c r="E133" i="25" s="1"/>
  <c r="E132" i="25" s="1"/>
  <c r="C130" i="25"/>
  <c r="C129" i="25" s="1"/>
  <c r="C128" i="25" s="1"/>
  <c r="D130" i="25"/>
  <c r="D129" i="25" s="1"/>
  <c r="D128" i="25" s="1"/>
  <c r="E130" i="25"/>
  <c r="E129" i="25" s="1"/>
  <c r="E128" i="25" s="1"/>
  <c r="C125" i="25"/>
  <c r="C124" i="25" s="1"/>
  <c r="C123" i="25" s="1"/>
  <c r="D125" i="25"/>
  <c r="D124" i="25" s="1"/>
  <c r="D123" i="25" s="1"/>
  <c r="E125" i="25"/>
  <c r="E124" i="25" s="1"/>
  <c r="E123" i="25" s="1"/>
  <c r="C120" i="25"/>
  <c r="C119" i="25" s="1"/>
  <c r="D120" i="25"/>
  <c r="D119" i="25" s="1"/>
  <c r="C117" i="25"/>
  <c r="C116" i="25" s="1"/>
  <c r="C115" i="25" s="1"/>
  <c r="D117" i="25"/>
  <c r="D116" i="25" s="1"/>
  <c r="D115" i="25" s="1"/>
  <c r="E117" i="25"/>
  <c r="E116" i="25" s="1"/>
  <c r="E115" i="25" s="1"/>
  <c r="C113" i="25"/>
  <c r="C112" i="25" s="1"/>
  <c r="C111" i="25" s="1"/>
  <c r="D113" i="25"/>
  <c r="D112" i="25" s="1"/>
  <c r="D111" i="25" s="1"/>
  <c r="E113" i="25"/>
  <c r="E112" i="25" s="1"/>
  <c r="E111" i="25" s="1"/>
  <c r="C109" i="25"/>
  <c r="C108" i="25" s="1"/>
  <c r="C107" i="25" s="1"/>
  <c r="D109" i="25"/>
  <c r="D108" i="25" s="1"/>
  <c r="D107" i="25" s="1"/>
  <c r="E109" i="25"/>
  <c r="E108" i="25" s="1"/>
  <c r="E107" i="25" s="1"/>
  <c r="C105" i="25"/>
  <c r="C104" i="25" s="1"/>
  <c r="C103" i="25" s="1"/>
  <c r="D105" i="25"/>
  <c r="D104" i="25" s="1"/>
  <c r="D103" i="25" s="1"/>
  <c r="E105" i="25"/>
  <c r="E104" i="25" s="1"/>
  <c r="E103" i="25" s="1"/>
  <c r="C101" i="25"/>
  <c r="D101" i="25"/>
  <c r="E101" i="25"/>
  <c r="C100" i="25"/>
  <c r="C99" i="25" s="1"/>
  <c r="D100" i="25"/>
  <c r="D99" i="25" s="1"/>
  <c r="E100" i="25"/>
  <c r="E99" i="25" s="1"/>
  <c r="C95" i="25"/>
  <c r="C94" i="25" s="1"/>
  <c r="D95" i="25"/>
  <c r="D94" i="25" s="1"/>
  <c r="E95" i="25"/>
  <c r="E94" i="25" s="1"/>
  <c r="C92" i="25"/>
  <c r="C91" i="25" s="1"/>
  <c r="D92" i="25"/>
  <c r="D91" i="25" s="1"/>
  <c r="E92" i="25"/>
  <c r="E91" i="25" s="1"/>
  <c r="C89" i="25"/>
  <c r="C88" i="25" s="1"/>
  <c r="D89" i="25"/>
  <c r="D88" i="25" s="1"/>
  <c r="E89" i="25"/>
  <c r="E88" i="25" s="1"/>
  <c r="C86" i="25"/>
  <c r="C85" i="25" s="1"/>
  <c r="D86" i="25"/>
  <c r="D85" i="25" s="1"/>
  <c r="E86" i="25"/>
  <c r="E85" i="25" s="1"/>
  <c r="C83" i="25"/>
  <c r="C82" i="25" s="1"/>
  <c r="D83" i="25"/>
  <c r="D82" i="25" s="1"/>
  <c r="E83" i="25"/>
  <c r="E82" i="25" s="1"/>
  <c r="C78" i="25"/>
  <c r="C77" i="25" s="1"/>
  <c r="D78" i="25"/>
  <c r="D77" i="25" s="1"/>
  <c r="E78" i="25"/>
  <c r="E77" i="25" s="1"/>
  <c r="C72" i="25"/>
  <c r="C71" i="25" s="1"/>
  <c r="D72" i="25"/>
  <c r="D71" i="25" s="1"/>
  <c r="E72" i="25"/>
  <c r="E71" i="25" s="1"/>
  <c r="C66" i="25"/>
  <c r="C65" i="25" s="1"/>
  <c r="D66" i="25"/>
  <c r="D65" i="25" s="1"/>
  <c r="E66" i="25"/>
  <c r="E65" i="25" s="1"/>
  <c r="C63" i="25"/>
  <c r="C62" i="25" s="1"/>
  <c r="D63" i="25"/>
  <c r="D62" i="25" s="1"/>
  <c r="E63" i="25"/>
  <c r="E62" i="25" s="1"/>
  <c r="C60" i="25"/>
  <c r="C59" i="25" s="1"/>
  <c r="D60" i="25"/>
  <c r="D59" i="25" s="1"/>
  <c r="E60" i="25"/>
  <c r="E59" i="25" s="1"/>
  <c r="C57" i="25"/>
  <c r="C56" i="25" s="1"/>
  <c r="D57" i="25"/>
  <c r="D56" i="25" s="1"/>
  <c r="E57" i="25"/>
  <c r="E56" i="25" s="1"/>
  <c r="C54" i="25"/>
  <c r="C53" i="25" s="1"/>
  <c r="D54" i="25"/>
  <c r="D53" i="25" s="1"/>
  <c r="E54" i="25"/>
  <c r="E53" i="25" s="1"/>
  <c r="C51" i="25"/>
  <c r="C50" i="25" s="1"/>
  <c r="D51" i="25"/>
  <c r="D50" i="25" s="1"/>
  <c r="E51" i="25"/>
  <c r="E50" i="25" s="1"/>
  <c r="C48" i="25"/>
  <c r="C47" i="25" s="1"/>
  <c r="D48" i="25"/>
  <c r="D47" i="25" s="1"/>
  <c r="E48" i="25"/>
  <c r="E47" i="25" s="1"/>
  <c r="C45" i="25"/>
  <c r="C44" i="25" s="1"/>
  <c r="D45" i="25"/>
  <c r="D44" i="25" s="1"/>
  <c r="E45" i="25"/>
  <c r="E44" i="25" s="1"/>
  <c r="C42" i="25"/>
  <c r="C41" i="25" s="1"/>
  <c r="D42" i="25"/>
  <c r="D41" i="25" s="1"/>
  <c r="E42" i="25"/>
  <c r="E41" i="25" s="1"/>
  <c r="C39" i="25"/>
  <c r="C38" i="25" s="1"/>
  <c r="D39" i="25"/>
  <c r="D38" i="25" s="1"/>
  <c r="E39" i="25"/>
  <c r="E38" i="25" s="1"/>
  <c r="C36" i="25"/>
  <c r="C35" i="25" s="1"/>
  <c r="D36" i="25"/>
  <c r="D35" i="25" s="1"/>
  <c r="E36" i="25"/>
  <c r="E35" i="25" s="1"/>
  <c r="C33" i="25"/>
  <c r="C32" i="25" s="1"/>
  <c r="D33" i="25"/>
  <c r="D32" i="25" s="1"/>
  <c r="E33" i="25"/>
  <c r="E32" i="25" s="1"/>
  <c r="C30" i="25"/>
  <c r="C29" i="25" s="1"/>
  <c r="D30" i="25"/>
  <c r="D29" i="25" s="1"/>
  <c r="E30" i="25"/>
  <c r="E29" i="25" s="1"/>
  <c r="C27" i="25"/>
  <c r="C26" i="25" s="1"/>
  <c r="D27" i="25"/>
  <c r="D26" i="25" s="1"/>
  <c r="E27" i="25"/>
  <c r="E26" i="25" s="1"/>
  <c r="C24" i="25"/>
  <c r="C23" i="25" s="1"/>
  <c r="D24" i="25"/>
  <c r="D23" i="25" s="1"/>
  <c r="E24" i="25"/>
  <c r="E23" i="25" s="1"/>
  <c r="C21" i="25"/>
  <c r="C20" i="25" s="1"/>
  <c r="D21" i="25"/>
  <c r="D20" i="25" s="1"/>
  <c r="E21" i="25"/>
  <c r="E20" i="25" s="1"/>
  <c r="C18" i="25"/>
  <c r="C17" i="25" s="1"/>
  <c r="D18" i="25"/>
  <c r="D17" i="25" s="1"/>
  <c r="E18" i="25"/>
  <c r="E17" i="25" s="1"/>
  <c r="C15" i="25"/>
  <c r="C14" i="25" s="1"/>
  <c r="D15" i="25"/>
  <c r="D14" i="25" s="1"/>
  <c r="E15" i="25"/>
  <c r="E14" i="25" s="1"/>
  <c r="C243" i="25" l="1"/>
  <c r="E98" i="25"/>
  <c r="C236" i="25"/>
  <c r="C235" i="25" s="1"/>
  <c r="D98" i="25"/>
  <c r="C98" i="25"/>
  <c r="E252" i="25"/>
  <c r="E251" i="25" s="1"/>
  <c r="E587" i="25"/>
  <c r="E730" i="25"/>
  <c r="E729" i="25" s="1"/>
  <c r="C252" i="25"/>
  <c r="C251" i="25" s="1"/>
  <c r="C242" i="25" s="1"/>
  <c r="C241" i="25" s="1"/>
  <c r="E146" i="25"/>
  <c r="E145" i="25" s="1"/>
  <c r="C146" i="25"/>
  <c r="C145" i="25" s="1"/>
  <c r="C354" i="25"/>
  <c r="C350" i="25" s="1"/>
  <c r="D527" i="25"/>
  <c r="C692" i="25"/>
  <c r="D236" i="25"/>
  <c r="D235" i="25" s="1"/>
  <c r="C527" i="25"/>
  <c r="D538" i="25"/>
  <c r="D537" i="25" s="1"/>
  <c r="D730" i="25"/>
  <c r="D729" i="25" s="1"/>
  <c r="D243" i="25"/>
  <c r="D252" i="25"/>
  <c r="D251" i="25" s="1"/>
  <c r="E466" i="25"/>
  <c r="E465" i="25" s="1"/>
  <c r="D466" i="25"/>
  <c r="D465" i="25" s="1"/>
  <c r="D354" i="25"/>
  <c r="D350" i="25" s="1"/>
  <c r="D587" i="25"/>
  <c r="E627" i="25"/>
  <c r="D545" i="25"/>
  <c r="D515" i="25"/>
  <c r="C515" i="25"/>
  <c r="C627" i="25"/>
  <c r="E13" i="25"/>
  <c r="E545" i="25"/>
  <c r="E692" i="25"/>
  <c r="C730" i="25"/>
  <c r="C729" i="25" s="1"/>
  <c r="D146" i="25"/>
  <c r="D145" i="25" s="1"/>
  <c r="D692" i="25"/>
  <c r="D771" i="25"/>
  <c r="D284" i="25"/>
  <c r="D283" i="25" s="1"/>
  <c r="D273" i="25" s="1"/>
  <c r="C284" i="25"/>
  <c r="C283" i="25" s="1"/>
  <c r="C273" i="25" s="1"/>
  <c r="C432" i="25"/>
  <c r="C431" i="25" s="1"/>
  <c r="D451" i="25"/>
  <c r="D450" i="25" s="1"/>
  <c r="C587" i="25"/>
  <c r="C771" i="25"/>
  <c r="C371" i="25"/>
  <c r="E389" i="25"/>
  <c r="E388" i="25" s="1"/>
  <c r="C389" i="25"/>
  <c r="C388" i="25" s="1"/>
  <c r="C13" i="25"/>
  <c r="D13" i="25"/>
  <c r="D264" i="25"/>
  <c r="D787" i="25"/>
  <c r="E787" i="25"/>
  <c r="E771" i="25"/>
  <c r="C409" i="25"/>
  <c r="C408" i="25" s="1"/>
  <c r="E218" i="25"/>
  <c r="E217" i="25" s="1"/>
  <c r="E216" i="25" s="1"/>
  <c r="E354" i="25"/>
  <c r="E350" i="25" s="1"/>
  <c r="C552" i="25"/>
  <c r="E205" i="25"/>
  <c r="D627" i="25"/>
  <c r="C538" i="25"/>
  <c r="C537" i="25" s="1"/>
  <c r="C451" i="25"/>
  <c r="C450" i="25" s="1"/>
  <c r="E490" i="25"/>
  <c r="E489" i="25" s="1"/>
  <c r="E243" i="25"/>
  <c r="C264" i="25"/>
  <c r="D432" i="25"/>
  <c r="C545" i="25"/>
  <c r="E593" i="25"/>
  <c r="E592" i="25" s="1"/>
  <c r="C593" i="25"/>
  <c r="C592" i="25" s="1"/>
  <c r="D593" i="25"/>
  <c r="D592" i="25" s="1"/>
  <c r="D552" i="25"/>
  <c r="E552" i="25"/>
  <c r="E538" i="25"/>
  <c r="E537" i="25" s="1"/>
  <c r="E527" i="25"/>
  <c r="E515" i="25"/>
  <c r="D490" i="25"/>
  <c r="D489" i="25" s="1"/>
  <c r="C490" i="25"/>
  <c r="C489" i="25" s="1"/>
  <c r="E451" i="25"/>
  <c r="E450" i="25" s="1"/>
  <c r="E432" i="25"/>
  <c r="E431" i="25" s="1"/>
  <c r="D409" i="25"/>
  <c r="D408" i="25" s="1"/>
  <c r="E409" i="25"/>
  <c r="E408" i="25" s="1"/>
  <c r="D389" i="25"/>
  <c r="D388" i="25" s="1"/>
  <c r="E371" i="25"/>
  <c r="D371" i="25"/>
  <c r="E284" i="25"/>
  <c r="E283" i="25" s="1"/>
  <c r="E273" i="25" s="1"/>
  <c r="E264" i="25"/>
  <c r="C218" i="25"/>
  <c r="C217" i="25" s="1"/>
  <c r="C216" i="25" s="1"/>
  <c r="D218" i="25"/>
  <c r="D217" i="25" s="1"/>
  <c r="D205" i="25"/>
  <c r="C205" i="25"/>
  <c r="D190" i="25"/>
  <c r="C190" i="25"/>
  <c r="E190" i="25"/>
  <c r="C171" i="25"/>
  <c r="E171" i="25"/>
  <c r="D171" i="25"/>
  <c r="E153" i="25"/>
  <c r="E144" i="25" s="1"/>
  <c r="D153" i="25"/>
  <c r="C153" i="25"/>
  <c r="E137" i="25"/>
  <c r="E136" i="25" s="1"/>
  <c r="D137" i="25"/>
  <c r="D136" i="25" s="1"/>
  <c r="C137" i="25"/>
  <c r="C136" i="25" s="1"/>
  <c r="C127" i="25"/>
  <c r="C122" i="25" s="1"/>
  <c r="E127" i="25"/>
  <c r="E122" i="25" s="1"/>
  <c r="D127" i="25"/>
  <c r="D122" i="25" s="1"/>
  <c r="D81" i="25"/>
  <c r="D80" i="25" s="1"/>
  <c r="C81" i="25"/>
  <c r="C80" i="25" s="1"/>
  <c r="E81" i="25"/>
  <c r="E80" i="25" s="1"/>
  <c r="C97" i="25" l="1"/>
  <c r="E551" i="25"/>
  <c r="C144" i="25"/>
  <c r="D216" i="25"/>
  <c r="C349" i="25"/>
  <c r="D144" i="25"/>
  <c r="C514" i="25"/>
  <c r="C387" i="25" s="1"/>
  <c r="D242" i="25"/>
  <c r="D241" i="25" s="1"/>
  <c r="D514" i="25"/>
  <c r="E242" i="25"/>
  <c r="E241" i="25" s="1"/>
  <c r="C551" i="25"/>
  <c r="D551" i="25"/>
  <c r="D431" i="25"/>
  <c r="D263" i="25"/>
  <c r="C263" i="25"/>
  <c r="D349" i="25"/>
  <c r="E514" i="25"/>
  <c r="E387" i="25" s="1"/>
  <c r="E349" i="25"/>
  <c r="E263" i="25"/>
  <c r="D167" i="25"/>
  <c r="C167" i="25"/>
  <c r="E167" i="25"/>
  <c r="E97" i="25"/>
  <c r="D97" i="25"/>
  <c r="D387" i="25" l="1"/>
  <c r="E727" i="25"/>
  <c r="E722" i="25" s="1"/>
  <c r="E721" i="25" s="1"/>
  <c r="C727" i="25"/>
  <c r="C722" i="25" s="1"/>
  <c r="C721" i="25" s="1"/>
  <c r="D727" i="25"/>
  <c r="D722" i="25" s="1"/>
  <c r="D721" i="25" s="1"/>
  <c r="C686" i="25"/>
  <c r="C654" i="25" s="1"/>
  <c r="C653" i="25" s="1"/>
  <c r="D686" i="25"/>
  <c r="D654" i="25" s="1"/>
  <c r="D653" i="25" s="1"/>
  <c r="E686" i="25"/>
  <c r="E654" i="25" s="1"/>
  <c r="E653" i="25" s="1"/>
  <c r="C645" i="25"/>
  <c r="D645" i="25"/>
  <c r="D635" i="25" s="1"/>
  <c r="D634" i="25" s="1"/>
  <c r="E645" i="25"/>
  <c r="E635" i="25" s="1"/>
  <c r="E634" i="25" s="1"/>
  <c r="C635" i="25" l="1"/>
  <c r="C634" i="25" s="1"/>
  <c r="E1156" i="25"/>
  <c r="E1155" i="25" s="1"/>
  <c r="E1154" i="25" s="1"/>
  <c r="D1156" i="25"/>
  <c r="D1155" i="25" s="1"/>
  <c r="D1154" i="25" s="1"/>
  <c r="C1156" i="25"/>
  <c r="C1155" i="25" s="1"/>
  <c r="C1154" i="25" s="1"/>
  <c r="E1149" i="25"/>
  <c r="D1149" i="25"/>
  <c r="C1149" i="25"/>
  <c r="E1147" i="25"/>
  <c r="D1147" i="25"/>
  <c r="C1147" i="25"/>
  <c r="E691" i="25"/>
  <c r="D691" i="25"/>
  <c r="E12" i="25"/>
  <c r="D12" i="25"/>
  <c r="C12" i="25"/>
  <c r="C11" i="25" s="1"/>
  <c r="C1146" i="25" l="1"/>
  <c r="C1145" i="25" s="1"/>
  <c r="C870" i="25" s="1"/>
  <c r="C691" i="25"/>
  <c r="E633" i="25"/>
  <c r="D1146" i="25"/>
  <c r="D633" i="25"/>
  <c r="E1146" i="25"/>
  <c r="E1145" i="25" s="1"/>
  <c r="E870" i="25" s="1"/>
  <c r="E11" i="25" l="1"/>
  <c r="D1145" i="25"/>
  <c r="D870" i="25" s="1"/>
  <c r="E386" i="25"/>
  <c r="E166" i="25" s="1"/>
  <c r="D386" i="25"/>
  <c r="D166" i="25" s="1"/>
  <c r="C633" i="25"/>
  <c r="C386" i="25" l="1"/>
  <c r="D11" i="25"/>
  <c r="E10" i="25" l="1"/>
  <c r="E1159" i="25" s="1"/>
  <c r="D10" i="25"/>
  <c r="D1159" i="25" s="1"/>
  <c r="C812" i="25"/>
  <c r="C787" i="25" s="1"/>
  <c r="C166" i="25" s="1"/>
  <c r="C10" i="25" s="1"/>
  <c r="C1159" i="25" s="1"/>
</calcChain>
</file>

<file path=xl/sharedStrings.xml><?xml version="1.0" encoding="utf-8"?>
<sst xmlns="http://schemas.openxmlformats.org/spreadsheetml/2006/main" count="2293" uniqueCount="1804">
  <si>
    <t>Наименование показателя</t>
  </si>
  <si>
    <t>НАЛОГОВЫЕ И НЕНАЛОГОВЫЕ ДОХОДЫ</t>
  </si>
  <si>
    <t xml:space="preserve"> 1 00 00000 00 0000 000</t>
  </si>
  <si>
    <t>НАЛОГИ НА ПРИБЫЛЬ, ДОХОДЫ</t>
  </si>
  <si>
    <t xml:space="preserve"> 1 01 02000 01 0000 110</t>
  </si>
  <si>
    <t xml:space="preserve"> 1 01 02010 01 0000 110</t>
  </si>
  <si>
    <t>1 01 02010 01 1000 110</t>
  </si>
  <si>
    <t>Управление Федеральной налоговой службы России по Оренбургской области</t>
  </si>
  <si>
    <t>182 1 01 02010 01 1000 110</t>
  </si>
  <si>
    <t xml:space="preserve"> 1 01 02020 01 0000 110</t>
  </si>
  <si>
    <t>1 01 02020 01 1000 110</t>
  </si>
  <si>
    <t>182 1 01 02020 01 1000 110</t>
  </si>
  <si>
    <t xml:space="preserve"> 1 01 02030 01 0000 110</t>
  </si>
  <si>
    <t>1 01 02030 01 1000 110</t>
  </si>
  <si>
    <t>НАЛОГИ НА ТОВАРЫ (РАБОТЫ, УСЛУГИ), РЕАЛИЗУЕМЫЕ НА ТЕРРИТОРИИ РОССИЙСКОЙ ФЕДЕРАЦИИ</t>
  </si>
  <si>
    <t xml:space="preserve"> 1 03 00000 00 0000 000</t>
  </si>
  <si>
    <t>Акцизы по подакцизным товарам (продукции), производимым на территории Российской Федерации</t>
  </si>
  <si>
    <t xml:space="preserve"> 1 03 02000 01 0000 110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</si>
  <si>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</si>
  <si>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1 03 02230 01 0000 110</t>
  </si>
  <si>
    <t xml:space="preserve"> 1 03 02231 01 0000 110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</si>
  <si>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</si>
  <si>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1 03 02240 01 0000 110</t>
  </si>
  <si>
    <t xml:space="preserve"> 1 03 02241 01 0000 110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</si>
  <si>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</si>
  <si>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1 03 02250 01 0000 110</t>
  </si>
  <si>
    <t xml:space="preserve"> 1 03 02251 01 0000 110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</si>
  <si>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</si>
  <si>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1 03 02260 01 0000 110</t>
  </si>
  <si>
    <t xml:space="preserve"> 1 03 02261 01 0000 110</t>
  </si>
  <si>
    <t>НАЛОГИ НА СОВОКУПНЫЙ ДОХОД</t>
  </si>
  <si>
    <t xml:space="preserve"> 1 05 00000 00  0000 000</t>
  </si>
  <si>
    <t>Налог, взимаемый в связи с применением упрощенной системы налогообложения</t>
  </si>
  <si>
    <t xml:space="preserve"> 1 05 01000 00 0000 110</t>
  </si>
  <si>
    <t>Налог, взимаемый с налогоплательщиков, выбравших в качестве объекта налогообложения доходы</t>
  </si>
  <si>
    <t xml:space="preserve"> 1 05 01010 01 0000 110</t>
  </si>
  <si>
    <t xml:space="preserve"> 1 05 01011 01 0000 110</t>
  </si>
  <si>
    <t>Налог, взимаемый с налогоплательщиков, выбравших в качестве объекта налогообложения доходы (сумма платежа (перерасчеты, недоимка и задолженность по соответствующему платежу, в том числе по отмененному)</t>
  </si>
  <si>
    <t>1 05 01011 01 1000 110</t>
  </si>
  <si>
    <t>182 1 05 01011 01 1000 110</t>
  </si>
  <si>
    <t>Налог, взимаемый с налогоплательщиков, выбравших в качестве объекта налогообложения доходы, уменьшенные на величину расходов</t>
  </si>
  <si>
    <t xml:space="preserve"> 1 05 01020 01 0000 110</t>
  </si>
  <si>
    <t xml:space="preserve">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</si>
  <si>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1 05 01021 01 0000 110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</si>
  <si>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(сумма платежа (перерасчеты, недоимка и задолженность по соответствующему платежу, в том числе по отмененному)</t>
  </si>
  <si>
    <t>1 05 01021 01 1000 110</t>
  </si>
  <si>
    <t>182 1 05 01021 01 1000 110</t>
  </si>
  <si>
    <t>Единый налог на вмененный доход для отдельных видов деятельности</t>
  </si>
  <si>
    <t xml:space="preserve"> 1 05 02000 02 0000 110</t>
  </si>
  <si>
    <t xml:space="preserve"> 1 05 02010 02 0000 110</t>
  </si>
  <si>
    <t>Единый налог на вмененный доход для отдельных видов деятельности (сумма платежа (перерасчеты, недоимка и задолженность по соответствующему платежу, в том числе по отмененному)</t>
  </si>
  <si>
    <t>1 05 02010 02 1000 110</t>
  </si>
  <si>
    <t>182 1 05 02010 02 1000 110</t>
  </si>
  <si>
    <t>Единый сельскохозяйственный налог</t>
  </si>
  <si>
    <t xml:space="preserve"> 1 05 03000 01 0000 110</t>
  </si>
  <si>
    <t xml:space="preserve"> 1 05 03010 01 0000 110</t>
  </si>
  <si>
    <t>Единый сельскохозяйственный налог (сумма платежа (перерасчеты, недоимка и задолженность по соответствующему платежу, в том числе по отмененному)</t>
  </si>
  <si>
    <t>1 05 03010 01 1000 110</t>
  </si>
  <si>
    <t>182 1 05 03010 01 1000 110</t>
  </si>
  <si>
    <t>Налог, взимаемый в связи с применением патентной системы налогообложения</t>
  </si>
  <si>
    <t xml:space="preserve"> 1 05 04000 02 0000 110</t>
  </si>
  <si>
    <t>Налог, взимаемый в связи с применением патентной системы налогообложения, зачисляемый в бюджеты городских округов</t>
  </si>
  <si>
    <t xml:space="preserve"> 1 05 04010 02 0000 110</t>
  </si>
  <si>
    <t>Налог, взимаемый в связи с применением патентной системы налогообложения, зачисляемый в бюджеты городских округов (сумма платежа (перерасчеты, недоимка и задолженность по соответствующему платежу, в том числе по отмененному)</t>
  </si>
  <si>
    <t>1 05 04010 02 1000 110</t>
  </si>
  <si>
    <t>182 1 05 04010 02 1000 110</t>
  </si>
  <si>
    <t>НАЛОГИ НА ИМУЩЕСТВО</t>
  </si>
  <si>
    <t xml:space="preserve"> 1 06 00000 00 0000 000</t>
  </si>
  <si>
    <t>Налог на имущество физических лиц</t>
  </si>
  <si>
    <t xml:space="preserve"> 1 06 01000 00 0000 110</t>
  </si>
  <si>
    <t>Налог на имущество физических лиц, взимаемый по ставкам, применяемым к объектам налогообложения, расположенным в границах городских округов</t>
  </si>
  <si>
    <t xml:space="preserve"> 1 06 01020 04 0000 110</t>
  </si>
  <si>
    <t>Налог на имущество физических лиц, взимаемый по ставкам, применяемым к объектам налогообложения, расположенным в границах городских округов (сумма платежа (перерасчеты, недоимка и задолженность по соответствующему платежу, в том числе по отмененному)</t>
  </si>
  <si>
    <t>1 06 01020 04 1000 110</t>
  </si>
  <si>
    <t>182 1 06 01020 04 1000 110</t>
  </si>
  <si>
    <t>Земельный налог</t>
  </si>
  <si>
    <t xml:space="preserve"> 1 06 06000 00 0000 110</t>
  </si>
  <si>
    <t>Земельный налог с организаций</t>
  </si>
  <si>
    <t xml:space="preserve"> 1 06 06030 00 0000 110</t>
  </si>
  <si>
    <t>Земельный налог с организаций, обладающих земельным участком, расположенным в границах городских округов</t>
  </si>
  <si>
    <t xml:space="preserve"> 1 06 06032 04 0000 110</t>
  </si>
  <si>
    <t>Земельный налог с организаций, обладающих земельным участком, расположенным в границах городских округов (сумма платежа (перерасчеты, недоимка и задолженность по соответствующему платежу, в том числе по отмененному)</t>
  </si>
  <si>
    <t>1 06 06032 04 1000 110</t>
  </si>
  <si>
    <t>182 1 06 06032 04 1000 110</t>
  </si>
  <si>
    <t>Земельный налог с физических лиц</t>
  </si>
  <si>
    <t xml:space="preserve"> 1 06 06040 00 0000 110</t>
  </si>
  <si>
    <t>Земельный налог с физических лиц, обладающих земельным участком, расположенным в границах городских округов</t>
  </si>
  <si>
    <t xml:space="preserve"> 1 06 06042 04 0000 110</t>
  </si>
  <si>
    <t>Земельный налог с физических лиц, обладающих земельным участком, расположенным в границах городских округов (сумма платежа (перерасчеты, недоимка и задолженность по соответствующему платежу, в том числе по отмененному)</t>
  </si>
  <si>
    <t>1 06 06042 04 1000 110</t>
  </si>
  <si>
    <t>182 1 06 06042 04 1000 110</t>
  </si>
  <si>
    <t>НАЛОГИ, СБОРЫ И РЕГУЛЯРНЫЕ ПЛАТЕЖИ ЗА ПОЛЬЗОВАНИЕ ПРИРОДНЫМИ РЕСУРСАМИ</t>
  </si>
  <si>
    <t xml:space="preserve"> 1 07 00000 00 0000 000</t>
  </si>
  <si>
    <t>Сборы за пользование объектами животного мира и за пользование объектами водных биологических ресурсов</t>
  </si>
  <si>
    <t xml:space="preserve"> 1 07 04000 01 0000 110</t>
  </si>
  <si>
    <t>Сбор за пользование объектами животного мира</t>
  </si>
  <si>
    <t xml:space="preserve"> 1 07 04010 01 0000 110</t>
  </si>
  <si>
    <t>Сбор за пользование объектами животного мира (сумма платежа (перерасчеты, недоимка и задолженность по соответствующему платежу, в том числе по отмененному)</t>
  </si>
  <si>
    <t>1 07 04010 01 1000 110</t>
  </si>
  <si>
    <t>182 1 07 04010 01 1000 110</t>
  </si>
  <si>
    <t>ГОСУДАРСТВЕННАЯ ПОШЛИНА</t>
  </si>
  <si>
    <t xml:space="preserve"> 1 08 00000 00 0000 000</t>
  </si>
  <si>
    <t>Государственная пошлина по делам, рассматриваемым в судах общей юрисдикции, мировыми судьями</t>
  </si>
  <si>
    <t xml:space="preserve"> 1 08 03000 01 0000 110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</si>
  <si>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</si>
  <si>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1 08 03010 01 0000 110</t>
  </si>
  <si>
    <t>Управление Министерства внутренних дел по Оренбургской области</t>
  </si>
  <si>
    <t>Государственная пошлина за государственную регистрацию, а также за совершение прочих юридически значимых действий</t>
  </si>
  <si>
    <t xml:space="preserve"> 1 08 07000 01 0000 110</t>
  </si>
  <si>
    <t>Управление Федеральной службы государственной регистрации, кадастра и картографии по Оренбургской области</t>
  </si>
  <si>
    <t>Межмуниципальное управление Министерства внутренних дел  Российской Федерации «Оренбургское»</t>
  </si>
  <si>
    <t>Государственная пошлина за выдачу разрешения на установку рекламной конструкции</t>
  </si>
  <si>
    <t xml:space="preserve"> 1 08 07150 01 0000 110</t>
  </si>
  <si>
    <t>1 08 07150 01 1000 110</t>
  </si>
  <si>
    <t>Государственная пошлина за выдачу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t>
  </si>
  <si>
    <t xml:space="preserve"> 1 08 07170 01 0000 110</t>
  </si>
  <si>
    <t>Государственная пошлина за выдачу органом местного самоуправления городского округа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 зачисляемая в бюджеты городских округов</t>
  </si>
  <si>
    <t xml:space="preserve"> 1 08 07173 01 0000 110</t>
  </si>
  <si>
    <t>1 08 07173 01 1000 110</t>
  </si>
  <si>
    <t>Управление строительства и дорожного хозяйства администрации города Оренбурга</t>
  </si>
  <si>
    <t>Государственная пошлина за повторную выдачу свидетельства о постановке на учет в налоговом органе</t>
  </si>
  <si>
    <t>1 08 07310 01 0000 110</t>
  </si>
  <si>
    <t>Государственная пошлина за повторную выдачу свидетельства о постановке на учет в налоговом органе (при обращении через многофункциональные центры)</t>
  </si>
  <si>
    <t>1 08 07310 01 8000 110</t>
  </si>
  <si>
    <t>ДОХОДЫ ОТ ИСПОЛЬЗОВАНИЯ ИМУЩЕСТВА, НАХОДЯЩЕГОСЯ В ГОСУДАРСТВЕННОЙ И МУНИЦИПАЛЬНОЙ СОБСТВЕННОСТИ</t>
  </si>
  <si>
    <t xml:space="preserve"> 1 11 00000 00 0000 000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</si>
  <si>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</si>
  <si>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 xml:space="preserve"> 1 11 01000 00 0000 120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</si>
  <si>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городским округам</t>
  </si>
  <si>
    <t xml:space="preserve"> 1 11 01040 04 0000 120</t>
  </si>
  <si>
    <t>Комитет по управлению имуществом города Оренбурга</t>
  </si>
  <si>
    <t>006 1 11 01040 04 0000 120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</si>
  <si>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</si>
  <si>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1 11 05000 00 0000 120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</si>
  <si>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</si>
  <si>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1 11 05010 00 0000 120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</si>
  <si>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</si>
  <si>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 xml:space="preserve"> 1 11 05012 04 0000 120</t>
  </si>
  <si>
    <t>департамент градостроительства и земельных отношений администрации города Оренбурга</t>
  </si>
  <si>
    <t>041 1 11 05012 04 0000 120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</si>
  <si>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</si>
  <si>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1 11 05020 00 0000 120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</si>
  <si>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</si>
  <si>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 xml:space="preserve"> 1 11 05024 04 0000 120</t>
  </si>
  <si>
    <t>006 1 11 05024 04 0000 120</t>
  </si>
  <si>
    <t>041 1 11 05024 04 0000 120</t>
  </si>
  <si>
    <t xml:space="preserve"> 1 11 05030 00 0000 120</t>
  </si>
  <si>
    <t>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t>
  </si>
  <si>
    <t xml:space="preserve"> 1 11 05034 04 0000 120</t>
  </si>
  <si>
    <t>Управление образования администрации города Оренбурга</t>
  </si>
  <si>
    <t>039 1 11 05034 04 0000 120</t>
  </si>
  <si>
    <t>Доходы от сдачи в аренду имущества, составляющего государственную (муниципальную) казну (за исключением земельных участков)</t>
  </si>
  <si>
    <t xml:space="preserve"> 1 11 05070 00 0000 120</t>
  </si>
  <si>
    <t>Доходы от сдачи в аренду имущества, составляющего казну городских округов (за исключением земельных участков)</t>
  </si>
  <si>
    <t xml:space="preserve"> 1 11 05074 04 0000 120</t>
  </si>
  <si>
    <t>006 1 11 05074 04 0000 120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</si>
  <si>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</si>
  <si>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 xml:space="preserve"> 1 11 05300 00 0000 120</t>
  </si>
  <si>
    <t>Плата по соглашениям об установлении сервитута в отношении земельных участков, государственная собственность на которые не разграничена</t>
  </si>
  <si>
    <t>1 11 05310 00 0000 120</t>
  </si>
  <si>
    <t>Плата по соглашениям об установлении сервитута, заключенным органами местного самоуправления городских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городских округов</t>
  </si>
  <si>
    <t>1 11 05312 04 0000 120</t>
  </si>
  <si>
    <t>041 1 11 05312 04 0000 120</t>
  </si>
  <si>
    <t>Платежи от государственных и муниципальных унитарных предприятий</t>
  </si>
  <si>
    <t xml:space="preserve"> 1 11 07000 00 0000 120</t>
  </si>
  <si>
    <t>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</si>
  <si>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 xml:space="preserve"> 1 11 07010 00 0000 120</t>
  </si>
  <si>
    <t>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t>
  </si>
  <si>
    <t xml:space="preserve"> 1 11 07014 04 0000 120</t>
  </si>
  <si>
    <t>006 1 11 07014 04 0000 120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</si>
  <si>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</si>
  <si>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1 11 09000 00 0000 120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</si>
  <si>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</si>
  <si>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1 11 09040 00 0000 120</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</si>
  <si>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</si>
  <si>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1 11 09044 04 0000 120</t>
  </si>
  <si>
    <t>Администрация города Оренбурга</t>
  </si>
  <si>
    <t>Управление жилищно-коммунального хозяйства администрации города Оренбурга</t>
  </si>
  <si>
    <t>управление по размещению наружной рекламы и объектов наружной информации администрации города Оренбурга</t>
  </si>
  <si>
    <t>ПЛАТЕЖИ ПРИ ПОЛЬЗОВАНИИ ПРИРОДНЫМИ РЕСУРСАМИ</t>
  </si>
  <si>
    <t xml:space="preserve"> 1 12 00000 00 0000 000</t>
  </si>
  <si>
    <t>Плата за негативное воздействие на окружающую среду</t>
  </si>
  <si>
    <t xml:space="preserve"> 1 12 01000 01 0000 120</t>
  </si>
  <si>
    <t>Плата за выбросы загрязняющих веществ в атмосферный воздух стационарными объектами</t>
  </si>
  <si>
    <t xml:space="preserve"> 1 12 01010 01 0000 120</t>
  </si>
  <si>
    <t>Плата за выбросы загрязняющих веществ в атмосферный воздух стационарными объектами (федеральные государственные органы, Банк России, органы управления государственными внебюджетными фондами Российской Федерации)</t>
  </si>
  <si>
    <t>1 12 01010 01 6000 120</t>
  </si>
  <si>
    <t>048 1 12 01010 01 6000 120</t>
  </si>
  <si>
    <t>Плата за размещение отходов производства и потребления</t>
  </si>
  <si>
    <t xml:space="preserve"> 1 12 01040 01 0000 120</t>
  </si>
  <si>
    <t>Плата за размещение отходов производства</t>
  </si>
  <si>
    <t xml:space="preserve"> 1 12 01041 01 0000 120</t>
  </si>
  <si>
    <t>Плата за размещение отходов производства (федеральные государственные органы, Банк России, органы управления государственными внебюджетными фондами Российской Федерации)</t>
  </si>
  <si>
    <t>1 12 01041 01 6000 120</t>
  </si>
  <si>
    <t>048 1 12 01041 01 6000 120</t>
  </si>
  <si>
    <t>Плата за размещение твердых коммунальных отходов</t>
  </si>
  <si>
    <t>1 12 01042 01 0000 120</t>
  </si>
  <si>
    <t>Плата за размещение твердых коммунальных отходов (федеральные государственные органы, Банк России, органы управления государственными внебюджетными фондами Российской Федерации)</t>
  </si>
  <si>
    <t>1 12 01042 01 6000 120</t>
  </si>
  <si>
    <t>Плата за выбросы загрязняющих веществ, образующихся при сжигании на факельных установках и (или) рассеивании попутного нефтяного газа</t>
  </si>
  <si>
    <t xml:space="preserve"> 1 12 01070 01 0000 120</t>
  </si>
  <si>
    <t>Плата за выбросы загрязняющих веществ, образующихся при сжигании на факельных установках и (или) рассеивании попутного нефтяного газа (федеральные государственные органы, Банк России, органы управления государственными внебюджетными фондами Российской Федерации)</t>
  </si>
  <si>
    <t>1 12 01070 01 6000 120</t>
  </si>
  <si>
    <t>ДОХОДЫ ОТ ОКАЗАНИЯ ПЛАТНЫХ УСЛУГ И КОМПЕНСАЦИИ ЗАТРАТ ГОСУДАРСТВА</t>
  </si>
  <si>
    <t xml:space="preserve"> 1 13 00000 00 0000 000</t>
  </si>
  <si>
    <t>Доходы от оказания платных услуг (работ)</t>
  </si>
  <si>
    <t xml:space="preserve"> 1 13 01000 00 0000 130</t>
  </si>
  <si>
    <t>Прочие доходы от оказания платных услуг (работ)</t>
  </si>
  <si>
    <t xml:space="preserve"> 1 13 01990 00 0000 130</t>
  </si>
  <si>
    <t>Прочие доходы от оказания платных услуг (работ) получателями средств бюджетов городских округов</t>
  </si>
  <si>
    <t xml:space="preserve"> 1 13 01994 04 0000 130</t>
  </si>
  <si>
    <t>041 1 13 01994 04 0000 130</t>
  </si>
  <si>
    <t>Доходы от компенсации затрат государства</t>
  </si>
  <si>
    <t xml:space="preserve"> 1 13 02000 00 0000 130</t>
  </si>
  <si>
    <t>Доходы, поступающие в порядке возмещения расходов, понесенных в связи с эксплуатацией имущества</t>
  </si>
  <si>
    <t xml:space="preserve"> 1 13 02060 00 0000 130</t>
  </si>
  <si>
    <t>Доходы, поступающие в порядке возмещения расходов, понесенных в связи с эксплуатацией имущества городских округов</t>
  </si>
  <si>
    <t xml:space="preserve"> 1 13 02064 04 0000 130</t>
  </si>
  <si>
    <t>039 1 13 02064 04 0000 130</t>
  </si>
  <si>
    <t>Прочие доходы от компенсации затрат государства</t>
  </si>
  <si>
    <t xml:space="preserve"> 1 13 02990 00 0000 130</t>
  </si>
  <si>
    <t>Прочие доходы от компенсации затрат бюджетов городских округов</t>
  </si>
  <si>
    <t xml:space="preserve"> 1 13 02994 04 0000 130</t>
  </si>
  <si>
    <t>Финансовое управление администрации города Оренбурга</t>
  </si>
  <si>
    <t>Администрация Северного округа города Оренбурга</t>
  </si>
  <si>
    <t>Администрация Южного округа города Оренбурга</t>
  </si>
  <si>
    <t>комитет по физической культуре и спорту администрации города Оренбурга</t>
  </si>
  <si>
    <t>управление по социальной политике администрации города Оренбурга</t>
  </si>
  <si>
    <t>ДОХОДЫ ОТ ПРОДАЖИ МАТЕРИАЛЬНЫХ И НЕМАТЕРИАЛЬНЫХ АКТИВОВ</t>
  </si>
  <si>
    <t xml:space="preserve"> 1 14 00000 00 0000 000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</si>
  <si>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</si>
  <si>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1 14 02000 00 0000 000</t>
  </si>
  <si>
    <t>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</si>
  <si>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1 14 02040 04 0000 410</t>
  </si>
  <si>
    <t>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</si>
  <si>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1 14 02043 04 0000 410</t>
  </si>
  <si>
    <t>006 1 14 02043 04 0000 410</t>
  </si>
  <si>
    <t>Доходы от реализации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</si>
  <si>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1 14 02040 04 0000 440</t>
  </si>
  <si>
    <t>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материальных запасов по указанному имуществу</t>
  </si>
  <si>
    <t xml:space="preserve"> 1 14 02042 04 0000 440</t>
  </si>
  <si>
    <t>008 1 14 02042 04 0000 440</t>
  </si>
  <si>
    <t>009 1 14 02042 04 0000 440</t>
  </si>
  <si>
    <t>039 1 14 02042 04 0000 440</t>
  </si>
  <si>
    <t>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</si>
  <si>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1 14 02043 04 0000 440</t>
  </si>
  <si>
    <t>006 1 14 02043 04 0000 440</t>
  </si>
  <si>
    <t>Доходы от продажи земельных участков, находящихся в государственной и муниципальной собственности</t>
  </si>
  <si>
    <t xml:space="preserve"> 1 14 06000 00 0000 430</t>
  </si>
  <si>
    <t>Доходы от продажи земельных участков, государственная собственность на которые не разграничена</t>
  </si>
  <si>
    <t xml:space="preserve"> 1 14 06010 00 0000 430</t>
  </si>
  <si>
    <t>Доходы от продажи земельных участков, государственная собственность на которые не разграничена и которые расположены в границах городских округов</t>
  </si>
  <si>
    <t xml:space="preserve"> 1 14 06012 04 0000 430</t>
  </si>
  <si>
    <t>041 1 14 06012 04 0000 430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</si>
  <si>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</si>
  <si>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1 14 06020 00 0000 430</t>
  </si>
  <si>
    <t>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t>
  </si>
  <si>
    <t xml:space="preserve"> 1 14 06024 04 0000 430</t>
  </si>
  <si>
    <t>006 1 14 06024 04 0000 430</t>
  </si>
  <si>
    <t>041 1 14 06024 04 0000 430</t>
  </si>
  <si>
    <t>ШТРАФЫ, САНКЦИИ, ВОЗМЕЩЕНИЕ УЩЕРБА</t>
  </si>
  <si>
    <t xml:space="preserve"> 1 16 00000 00 0000 000</t>
  </si>
  <si>
    <t>Административные штрафы, установленные Кодексом Российской Федерации об административных правонарушениях</t>
  </si>
  <si>
    <t xml:space="preserve"> 1 16 01000 01  0000 140</t>
  </si>
  <si>
    <t xml:space="preserve"> 1 16 01050 01 0000 140</t>
  </si>
  <si>
    <t xml:space="preserve"> 1 16 01053 01 0000 140</t>
  </si>
  <si>
    <t>1 16 01053 01 0027 140</t>
  </si>
  <si>
    <t>Комитет по обеспечению деятельности мировых судей Оренбургской области</t>
  </si>
  <si>
    <t>820 1 16 01053 01  0027 140</t>
  </si>
  <si>
    <t>1 16 01053 01 0059 140</t>
  </si>
  <si>
    <t>820 1 16 01053 01 0059 140</t>
  </si>
  <si>
    <t>1 16 01053 01 0351 140</t>
  </si>
  <si>
    <t>820 1 16 01053 01 0351 140</t>
  </si>
  <si>
    <t>1 16 01053 01 9000 140</t>
  </si>
  <si>
    <t>820 1 16 01053 01 9000 140</t>
  </si>
  <si>
    <t xml:space="preserve">
1 16 01060 01 0000 140
</t>
  </si>
  <si>
    <t>1 16 01063 01 0000 140</t>
  </si>
  <si>
    <t>1 16 01063 01 0008 140</t>
  </si>
  <si>
    <t>820 1 16 01063 01 0008 140</t>
  </si>
  <si>
    <t>1 16 01063 01 0009 140</t>
  </si>
  <si>
    <t xml:space="preserve"> Комитет по обеспечению деятельности мировых судей Оренбургской области</t>
  </si>
  <si>
    <t>820 1 16 01063 01 0009 140</t>
  </si>
  <si>
    <t>1 16 01063 01 0091 140</t>
  </si>
  <si>
    <t>820 1 16 01063 01 0091 140</t>
  </si>
  <si>
    <t>1 16 01063 01 0101 140</t>
  </si>
  <si>
    <t>820 1 16 01063 01 0101 140</t>
  </si>
  <si>
    <t>1 16 01063 01 9000 140</t>
  </si>
  <si>
    <t>820 1 16 01063 01 9000 140</t>
  </si>
  <si>
    <t>1 16 01070 01 0000 140</t>
  </si>
  <si>
    <t>1 16 01073 01 0000 140</t>
  </si>
  <si>
    <t>1 16 01073 01 0017 140</t>
  </si>
  <si>
    <t>820 1 16 01073 01 0017 140</t>
  </si>
  <si>
    <t>1 16 01073 01 0019 140</t>
  </si>
  <si>
    <t>820 1 16 01073 01 0019 140</t>
  </si>
  <si>
    <t>1 16 01073 01 0027 140</t>
  </si>
  <si>
    <t>820 1 16 01073 01 0027 140</t>
  </si>
  <si>
    <t>1 16 01073 01 9000 140</t>
  </si>
  <si>
    <t>820 1 16 01073 01 9000 140</t>
  </si>
  <si>
    <t>1 16 01080 01 0000 140</t>
  </si>
  <si>
    <t>1 16 01083 01 0000 140</t>
  </si>
  <si>
    <t>1 16 01083 01 0028 140</t>
  </si>
  <si>
    <t>820 1 16 01083 01 0028 140</t>
  </si>
  <si>
    <t>1 16 01083 01 0037 140</t>
  </si>
  <si>
    <t>820 1 16 01083 01 0037 140</t>
  </si>
  <si>
    <t>1 16 01083 01 0281 140</t>
  </si>
  <si>
    <t>820 1 16 01083 01 0281 140</t>
  </si>
  <si>
    <t>1 16 01110 01 0000 140</t>
  </si>
  <si>
    <t>1 16 01113 01 0000 140</t>
  </si>
  <si>
    <t>1 16 01113 01 9000 140</t>
  </si>
  <si>
    <t>820 1 16 01113 01 9000 140</t>
  </si>
  <si>
    <t>1 16 01130 01 0000 140</t>
  </si>
  <si>
    <t>1 16 01133 01 0000 140</t>
  </si>
  <si>
    <t>1 16 01133 01 9000 140</t>
  </si>
  <si>
    <t>820 1 16 01133 01 9000 140</t>
  </si>
  <si>
    <t>1 16 01140 01 0000 140</t>
  </si>
  <si>
    <t>1 16 01143 01 0000 140</t>
  </si>
  <si>
    <t>1 16 01143 01 0002 140</t>
  </si>
  <si>
    <t>820 1 16 01143 01 0002 140</t>
  </si>
  <si>
    <t>1 16 01143 01 0016 140</t>
  </si>
  <si>
    <t>820 1 16 01143 01 0016 140</t>
  </si>
  <si>
    <t>1 16 01143 01 0101 140</t>
  </si>
  <si>
    <t>820 1 16 01143 01 0101 140</t>
  </si>
  <si>
    <t>1 16 01143 01 0102 140</t>
  </si>
  <si>
    <t>820 1 16 01143 01 0102 140</t>
  </si>
  <si>
    <t>1 16 01143 01 0171 140</t>
  </si>
  <si>
    <t>820 1 16 01143 01 0171 140</t>
  </si>
  <si>
    <t xml:space="preserve"> 1 16 01143 01 9000 140</t>
  </si>
  <si>
    <t>820 1 16 01143 01 9000 140</t>
  </si>
  <si>
    <t>1 16 01150 01 0000 140</t>
  </si>
  <si>
    <t>1 16 01153 01 0000 140</t>
  </si>
  <si>
    <t>1 16 01153 01 0005 140</t>
  </si>
  <si>
    <t>820 1 16 01153 01 0005 140</t>
  </si>
  <si>
    <t>1 16 01153 01 0006 140</t>
  </si>
  <si>
    <t>820 1 16 01153 01 0006 140</t>
  </si>
  <si>
    <t>1 16 01153 01 0012 140</t>
  </si>
  <si>
    <t>820 1 16 01153 01 0012 140</t>
  </si>
  <si>
    <t>1 16 01153 01 9000 140</t>
  </si>
  <si>
    <t>820 1 16 01153 01 9000 140</t>
  </si>
  <si>
    <t>1 16 01154 01 0000 140</t>
  </si>
  <si>
    <t>Счетная палата города Оренбурга</t>
  </si>
  <si>
    <t>1 16 01170 01 0000 140</t>
  </si>
  <si>
    <t>1 16 01173 01 0000 140</t>
  </si>
  <si>
    <t>1 16 01173 01 0007 140</t>
  </si>
  <si>
    <t>820 1 16 01173 01 0007 140</t>
  </si>
  <si>
    <t>1 16 01173 01 0008 140</t>
  </si>
  <si>
    <t>820 1 16 01173 01 0008 140</t>
  </si>
  <si>
    <t>1 16 01173 01 9000 140</t>
  </si>
  <si>
    <t>820 1 16 01173 01 9000 140</t>
  </si>
  <si>
    <t>1 16 01180 01 0000 140</t>
  </si>
  <si>
    <t>1 16 01183 01 9000 140</t>
  </si>
  <si>
    <t>820 1 16 01183 01 9000 140</t>
  </si>
  <si>
    <t>1 16 01190 01 0000 140</t>
  </si>
  <si>
    <t>1 16 01193 01 0000 140</t>
  </si>
  <si>
    <t>1 16 01193 01 0005 140</t>
  </si>
  <si>
    <t>820 1 16 01193 01 0005 140</t>
  </si>
  <si>
    <t>1 16 01193 01 0007 140</t>
  </si>
  <si>
    <t>820 1 16 01193 01 0007 140</t>
  </si>
  <si>
    <t>1 16 01193 01 0009 140</t>
  </si>
  <si>
    <t>820 1 16 01193 01 0009 140</t>
  </si>
  <si>
    <t>1 16 01193 01 0012 140</t>
  </si>
  <si>
    <t>820 1 16 01193 01 0012 140</t>
  </si>
  <si>
    <t>1 16 01193 01 0013 140</t>
  </si>
  <si>
    <t>820 1 16 01193 01 0013 140</t>
  </si>
  <si>
    <t>1 16 01193 01 0020 140</t>
  </si>
  <si>
    <t>820 1 16 01193 01 0020 140</t>
  </si>
  <si>
    <t>1 16 01193 01 0029 140</t>
  </si>
  <si>
    <t>820 1 16 01193 01 0029 140</t>
  </si>
  <si>
    <t>1 16 01193 01 0030 140</t>
  </si>
  <si>
    <t>820 1 16 01193 01 0030 140</t>
  </si>
  <si>
    <t>1 16 01193 01 0401 140</t>
  </si>
  <si>
    <t>820 1 16 01193 01 0401 140</t>
  </si>
  <si>
    <t>1 16 01193 01 9000 140</t>
  </si>
  <si>
    <t>820 1 16 01193 01 9000 140</t>
  </si>
  <si>
    <t>1 16 01194 01 0000 140</t>
  </si>
  <si>
    <t>1 16 01200 01 0000 140</t>
  </si>
  <si>
    <t>1 16 01203 01 0000 140</t>
  </si>
  <si>
    <t>1 16 01203 01 0005 140</t>
  </si>
  <si>
    <t>820 1 16 01203 01 0005 140</t>
  </si>
  <si>
    <t>1 16 01203 01 0006 140</t>
  </si>
  <si>
    <t>820 1 16 01203 01 0006 140</t>
  </si>
  <si>
    <t>1 16 01203 01 0007 140</t>
  </si>
  <si>
    <t>820 1 16 01203 01 0007 140</t>
  </si>
  <si>
    <t>1 16 01203 01 0008 140</t>
  </si>
  <si>
    <t>820 1 16 01203 01 0008 140</t>
  </si>
  <si>
    <t>1 16 01203 01 0021 140</t>
  </si>
  <si>
    <t>820 1 16 01203 01 0021 140</t>
  </si>
  <si>
    <t>1 16 01203 01 9000 140</t>
  </si>
  <si>
    <t>820 1 16 01203 01 9000 140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</si>
  <si>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</si>
  <si>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</si>
  <si>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1 16 07010 00 0000 140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</si>
  <si>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t>
  </si>
  <si>
    <t xml:space="preserve"> 1 16 07010 04 0000 140</t>
  </si>
  <si>
    <t xml:space="preserve"> 001 1 16 07010 04 0000 140</t>
  </si>
  <si>
    <t xml:space="preserve"> 006 1 16 07010 04 0000 140</t>
  </si>
  <si>
    <t xml:space="preserve"> 008 1 16 07010 04 0000 140</t>
  </si>
  <si>
    <t xml:space="preserve"> 009 1 16 07010 04 0000 140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</si>
  <si>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</si>
  <si>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1 16 07090 00 0000 140</t>
  </si>
  <si>
    <t xml:space="preserve"> 1 16 07090 04 0000 140</t>
  </si>
  <si>
    <t>001 1 16 07090 04 0000 140</t>
  </si>
  <si>
    <t>006 1 16 07090 04 0000 140</t>
  </si>
  <si>
    <t>008 1 16 07090 04 0000 140</t>
  </si>
  <si>
    <t>112 1 16 07090 04 0000 140</t>
  </si>
  <si>
    <t>Платежи в целях возмещения причиненного ущерба (убытков)</t>
  </si>
  <si>
    <t>1 16 10000 00 0000 140</t>
  </si>
  <si>
    <t>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</si>
  <si>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 xml:space="preserve"> 1 16 10030 04 0000 140</t>
  </si>
  <si>
    <t>Возмещение ущерба при возникновении страховых случаев, когда выгодоприобретателями выступают получатели средств бюджета городского округа</t>
  </si>
  <si>
    <t xml:space="preserve"> 1 16 10031 04 0000 140</t>
  </si>
  <si>
    <t xml:space="preserve"> 001 1 16 10031 04 0000 140</t>
  </si>
  <si>
    <t xml:space="preserve"> 039 1 16 10031 04 0000 140</t>
  </si>
  <si>
    <t>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</si>
  <si>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 xml:space="preserve"> 1 16 10032 04 0000 140</t>
  </si>
  <si>
    <t xml:space="preserve"> 008 1 16 10032 04 0000 140</t>
  </si>
  <si>
    <t>Администрация Южного округа</t>
  </si>
  <si>
    <t xml:space="preserve"> 009 1 16 10032 04 0000 140</t>
  </si>
  <si>
    <t>Платежи, уплачиваемые в целях возмещения вреда</t>
  </si>
  <si>
    <t>1 16 11000 01 0000 140</t>
  </si>
  <si>
    <t>Платежи, уплачиваемые в целях возмещения вреда, причиняемого автомобильным дорогам</t>
  </si>
  <si>
    <t>1 16 11060 01 0000 140</t>
  </si>
  <si>
    <t>1 16 11064 01 0000 140</t>
  </si>
  <si>
    <t>БЕЗВОЗМЕЗДНЫЕ ПОСТУПЛЕНИЯ</t>
  </si>
  <si>
    <t>БЕЗВОЗМЕЗДНЫЕ ПОСТУПЛЕНИЯ ОТ ДРУГИХ БЮДЖЕТОВ БЮДЖЕТНОЙ СИСТЕМЫ РОССИЙСКОЙ ФЕДЕРАЦИИ</t>
  </si>
  <si>
    <t xml:space="preserve"> 2 02 00000 00 0000 000</t>
  </si>
  <si>
    <t>Дотации бюджетам бюджетной системы Российской Федерации</t>
  </si>
  <si>
    <t>2 02 10000 00 0000 150</t>
  </si>
  <si>
    <t>Субсидии бюджетам бюджетной системы Российской Федерации (межбюджетные субсидии)</t>
  </si>
  <si>
    <t>2 02 20000 00 0000 150</t>
  </si>
  <si>
    <t>Субвенции бюджетам бюджетной системы Российской Федерации</t>
  </si>
  <si>
    <t>2 02 30000 00 0000 150</t>
  </si>
  <si>
    <t>Иные межбюджетные трансферты</t>
  </si>
  <si>
    <t>2 02 40000 00 0000 150</t>
  </si>
  <si>
    <t>БЕЗВОЗМЕЗДНЫЕ ПОСТУПЛЕНИЯ ОТ НЕГОСУДАРСТВЕННЫХ ОРГАНИЗАЦИЙ</t>
  </si>
  <si>
    <t xml:space="preserve"> 2 04 00000 00 0000 000</t>
  </si>
  <si>
    <t>Безвозмездные поступления от негосударственных организаций в бюджеты городских округов</t>
  </si>
  <si>
    <t xml:space="preserve"> 2 04 04000 04 0000 150</t>
  </si>
  <si>
    <t>Поступления от денежных пожертвований, предоставляемых негосударственными организациями получателям средств бюджетов городских округов</t>
  </si>
  <si>
    <t xml:space="preserve"> 2 04 04020 04 0000 150</t>
  </si>
  <si>
    <t xml:space="preserve"> 038 2 04 04020 04 0000 150</t>
  </si>
  <si>
    <t>Прочие безвозмездные поступления от негосударственных организаций в бюджеты городских округов</t>
  </si>
  <si>
    <t xml:space="preserve"> 2 04 04099 04 0000 150</t>
  </si>
  <si>
    <t xml:space="preserve"> 008 2 04 04099 04 0000 150</t>
  </si>
  <si>
    <t xml:space="preserve"> 009 2 04 04099 04 0000 150</t>
  </si>
  <si>
    <t>ПРОЧИЕ БЕЗВОЗМЕЗДНЫЕ ПОСТУПЛЕНИЯ</t>
  </si>
  <si>
    <t xml:space="preserve"> 2 07 00000 00 0000 000</t>
  </si>
  <si>
    <t>Прочие безвозмездные поступления в бюджеты городских округов</t>
  </si>
  <si>
    <t xml:space="preserve"> 2 07 04000 04 0000 150</t>
  </si>
  <si>
    <t>Поступления от денежных пожертвований, предоставляемых физическими лицами получателям средств бюджетов городских округов</t>
  </si>
  <si>
    <t xml:space="preserve"> 2 07 04020 04 0000 150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</si>
  <si>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появление в общественных местах в состоянии опьянения)</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</si>
  <si>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нарушение правил производства, приобретения, продажи, передачи, хранения, перевозки, ношения, коллекционирования, экспонирования, уничтожения или учета оружия и патронов к нему, а также нарушение правил производства, продажи, хранения, уничтожения или учета взрывчатых веществ и взрывных устройств, пиротехнических изделий, порядка выдачи свидетельства о прохождении подготовки и проверки знания правил безопасного обращения с оружием и наличия навыков безопасного обращения с оружием или медицинских заключений об отсутствии противопоказаний к владению оружием)</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</si>
  <si>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(иные штрафы)</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</si>
  <si>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невыполнение требований и мероприятий в области гражданской обороны)</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</si>
  <si>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невыполнение требований норм и правил по предупреждению и ликвидации чрезвычайных ситуаций)</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</si>
  <si>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нарушение требований режима чрезвычайного положения)</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</si>
  <si>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</si>
  <si>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</si>
  <si>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органов муниципального контроля</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</si>
  <si>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(иные штрафы)</t>
  </si>
  <si>
    <t xml:space="preserve">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воспрепятствование законной деятельности должностного лица органа государственного контроля (надзора), должностного лица организации, уполномоченной в соответствии с федеральными законами на осуществление государственного надзора, должностного лица органа муниципального контроля) </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</si>
  <si>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нарушение требований к ведению образовательной деятельности и организации образовательного процесса)</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</si>
  <si>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незаконное привлечение к трудовой деятельности либо к выполнению работ или оказанию услуг государственного или муниципального служащего либо бывшего государственного или муниципального служащего)</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</si>
  <si>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осуществление деятельности, не связанной с извлечением прибыли, без специального разрешения (лицензии)</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</si>
  <si>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заведомо ложный вызов специализированных служб)</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</si>
  <si>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передачу либо попытку передачи запрещенных предметов лицам, содержащимся в учреждениях уголовно-исполнительной системы или изоляторах временного содержания)</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</si>
  <si>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нарушение порядка предоставления земельных или лесных участков либо водных объектов)</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</si>
  <si>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</si>
  <si>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</si>
  <si>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</si>
  <si>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 (иные штрафы)</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</si>
  <si>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</si>
  <si>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(иные штрафы)</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</si>
  <si>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(штрафы за воспрепятствование законной деятельности должностного лица органа, уполномоченного на осуществление функций по принудительному исполнению исполнительных документов и обеспечению установленного порядка деятельности судов)</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</si>
  <si>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(штрафы за невыполнение законных требований прокурора, следователя, дознавателя или должностного лица, осуществляющего производство по делу об административном правонарушении)</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</si>
  <si>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</si>
  <si>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</si>
  <si>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выявленные должностными лицами органов муниципального контроля</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</si>
  <si>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(иные штрафы)</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</si>
  <si>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незаконную розничную продажу алкогольной и спиртосодержащей пищевой продукции физическими лицами)</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</si>
  <si>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осуществление предпринимательской деятельности в области транспорта без лицензии)</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</si>
  <si>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незаконную организацию и проведение азартных игр)</t>
  </si>
  <si>
    <t xml:space="preserve">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нарушение правил продажи этилового спирта, алкогольной и спиртосодержащей продукции) </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</si>
  <si>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незаконную продажу товаров (иных вещей), свободная реализация которых запрещена или ограничена)</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</si>
  <si>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</si>
  <si>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</si>
  <si>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 (иные штрафы)</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</si>
  <si>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</si>
  <si>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</si>
  <si>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 (иные штрафы)</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</si>
  <si>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</si>
  <si>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</si>
  <si>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(иные штрафы)</t>
  </si>
  <si>
    <t xml:space="preserve">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мелкое хищение) </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</si>
  <si>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самовольное подключение и использование электрической, тепловой энергии, нефти или газа)</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</si>
  <si>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уничтожение или повреждение чужого имущества)</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</si>
  <si>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</si>
  <si>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</si>
  <si>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(иные штрафы) </t>
  </si>
  <si>
    <t xml:space="preserve">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побои) </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</si>
  <si>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уклонение от прохождения диагностики, профилактических мероприятий, лечения от наркомании и (или) медицинской и (или) социальной реабилитации в связи с потреблением наркотических средств или психотропных веществ без назначения врача либо новых потенциально опасных психоактивных веществ)</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</si>
  <si>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потребление наркотических средств или психотропных веществ без назначения врача либо новых потенциально опасных психоактивных веществ)</t>
  </si>
  <si>
    <t xml:space="preserve">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</si>
  <si>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</si>
  <si>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(иные штрафы)</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</si>
  <si>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неуплату средств на содержание детей или нетрудоспособных родителей)</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</si>
  <si>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нарушение порядка рассмотрения обращений граждан)</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</si>
  <si>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нарушение трудового законодательства и иных нормативных правовых актов, содержащих нормы трудового права)</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</si>
  <si>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</si>
  <si>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</si>
  <si>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001 2 04 04099 04 0000 150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</si>
  <si>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непредставление сведений (информации)</t>
  </si>
  <si>
    <t>НАЛОГОВЫЕ ДОХОДЫ</t>
  </si>
  <si>
    <t>НЕНАЛОГОВЫЕ ДОХОДЫ</t>
  </si>
  <si>
    <t>ЗАДОЛЖЕННОСТЬ И ПЕРЕРАСЧЕТЫ ПО ОТМЕНЕННЫМ НАЛОГАМ, СБОРАМ И ИНЫМ ОБЯЗАТЕЛЬНЫМ ПЛАТЕЖАМ</t>
  </si>
  <si>
    <t>ВСЕГО ДОХОДОВ</t>
  </si>
  <si>
    <t>ПРОЧИЕ НЕНАЛОГОВЫЕ ДОХОДЫ</t>
  </si>
  <si>
    <t>Невыясненные поступления</t>
  </si>
  <si>
    <t>Невыясненные поступления, зачисляемые в бюджеты городских округов</t>
  </si>
  <si>
    <t>Сбор за пользование объектами водных биологических ресурсов (по внутренним водным объектам)</t>
  </si>
  <si>
    <t xml:space="preserve"> 1 07 04030 01 0000 110</t>
  </si>
  <si>
    <t>Сбор за пользование объектами водных биологических ресурсов (по внутренним водным объектам) (сумма платежа (перерасчеты, недоимка и задолженность по соответствующему платежу, в том числе по отмененному)</t>
  </si>
  <si>
    <t>1 07 04 030 01 1000 110</t>
  </si>
  <si>
    <t>182 1 07 04 030 01 1000 110</t>
  </si>
  <si>
    <t>112 1 11 05034 04 0000 120</t>
  </si>
  <si>
    <t>Плата по соглашениям об установлении сервитута в отношении земельных участков после разграничения государственной собственности на землю</t>
  </si>
  <si>
    <t>1 11 05320 00 0000 120</t>
  </si>
  <si>
    <t>Плата по соглашениям об установлении сервитута, заключенным органами местного самоуправления городских округов,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городских округов</t>
  </si>
  <si>
    <t>1 11 05324 04 0000 120</t>
  </si>
  <si>
    <t>041 1 11 05324 04 0000 120</t>
  </si>
  <si>
    <t>Плата по соглашениям об установлении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</si>
  <si>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1 11 05326 00 0000 120</t>
  </si>
  <si>
    <t>Плата по соглашениям об установлении сервитута, заключенным органами исполнительной власти субъектов Российской Федерации, государственными или муниципальными предприятиями либо государственными или муниципальными учреждениями в отношении земельных участков, которые расположены в границах городских округов,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</si>
  <si>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1 11 05326 04 0000 120</t>
  </si>
  <si>
    <t>817 1 11 05326 04 0000 120</t>
  </si>
  <si>
    <t>Министерство природных ресурсов, экологии и имущественных отношений  Оренбургской области</t>
  </si>
  <si>
    <t>1 12 01030 01 6000 120</t>
  </si>
  <si>
    <t>Плата за сбросы загрязняющих веществ в водные объекты (федеральные государственные органы, Банк России, органы управления государственными внебюджетными фондами Российской Федерации)</t>
  </si>
  <si>
    <t xml:space="preserve">Плата за сбросы загрязняющих веществ в водные объекты </t>
  </si>
  <si>
    <t>1 12 01030 01 0000 120</t>
  </si>
  <si>
    <t>Управление по организации дорожного движения администрации города Оренбурга</t>
  </si>
  <si>
    <t>Управление молодежной политики администрации города Оренбурга</t>
  </si>
  <si>
    <t>Управление по культуре и искусству администрации города Оренбурга</t>
  </si>
  <si>
    <t>048 1 12 01030 01 6000 120</t>
  </si>
  <si>
    <t>Аппарат Губернатора и Правительства Оренбургской области</t>
  </si>
  <si>
    <t>1 16 01053 01 0035 140</t>
  </si>
  <si>
    <t>811 1 16 01053 01 0035 140</t>
  </si>
  <si>
    <t>811 1 16 01073 01 0027 140</t>
  </si>
  <si>
    <t xml:space="preserve">1 16 01153 01 0003 140
</t>
  </si>
  <si>
    <t>820 1 16 01153 01 0003 140</t>
  </si>
  <si>
    <t>871 1 16 01193 01 0020 140</t>
  </si>
  <si>
    <t>811 1 16 01193 01 0005 140</t>
  </si>
  <si>
    <t>811 1 16 01203 01 0006 140</t>
  </si>
  <si>
    <t>820 1 16 01203 01 0013 140</t>
  </si>
  <si>
    <t>1 16 01203 01 0013 140</t>
  </si>
  <si>
    <t>811 1 16 01203 01 0021 140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</si>
  <si>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нарушение требований пожарной безопасности)</t>
  </si>
  <si>
    <t>1 16 01203 01 0004 140</t>
  </si>
  <si>
    <t>811 1 16 01203 01 0004 140</t>
  </si>
  <si>
    <t>Административные штрафы, установленные законами субъектов Российской Федерации об административных правонарушениях</t>
  </si>
  <si>
    <t>1 16 02000 02 0000 140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</si>
  <si>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</si>
  <si>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1 16 02020 02 0000 140</t>
  </si>
  <si>
    <t>811 1 16 02020 02 0000 140</t>
  </si>
  <si>
    <t>007 1 16 07090 04 0000 140</t>
  </si>
  <si>
    <t>041 1 16 07090 04 0000 140</t>
  </si>
  <si>
    <t>111 1 16 07090 04 0000 140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</si>
  <si>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</si>
  <si>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1 16 10120 00 0000 140</t>
  </si>
  <si>
    <t>1 16 10123 01 0000 140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</si>
  <si>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</si>
  <si>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005 1 16 10123 01 0041 140</t>
  </si>
  <si>
    <t>008 1 16 10123 01 0041 140</t>
  </si>
  <si>
    <t>009 1 16 10123 01 0041 140</t>
  </si>
  <si>
    <t>048 1 16 10123 01 0041 140</t>
  </si>
  <si>
    <t>076 1 16 10123 01 0041 140</t>
  </si>
  <si>
    <t>081 1 16 10123 01 0041 140</t>
  </si>
  <si>
    <t>Управление Федеральной службы по ветеринарному и фитосанитарному надзору по Оренбургской области</t>
  </si>
  <si>
    <t>096 1 16 10123 01 0041 140</t>
  </si>
  <si>
    <t>Управление Федеральной службы по надзору в сфере связи, информационных технологий и массовых коммуникаций по Оренбургской области</t>
  </si>
  <si>
    <t>106 1 16 10123 01 0041 140</t>
  </si>
  <si>
    <t>141 1 16 10123 01 0041 140</t>
  </si>
  <si>
    <t>Управление Федеральной службы по надзору в сфере защиты прав потребителей и благополучия человека по Оренбургской области</t>
  </si>
  <si>
    <t>161 1 16 10123 01 0041 140</t>
  </si>
  <si>
    <t>Управление Федеральной антимонопольной службы по Оренбургской области</t>
  </si>
  <si>
    <t>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Оренбургской области</t>
  </si>
  <si>
    <t>177 1 16 10123 01 0041 140</t>
  </si>
  <si>
    <t>Управление Федеральной службы войск национальной гвардии Российской Федерации по Оренбургской области</t>
  </si>
  <si>
    <t>180 1 16 10123 01 0041 140</t>
  </si>
  <si>
    <t>182 1 16 10123 01 0041 140</t>
  </si>
  <si>
    <t>188 1 16 10123 01 0041 140</t>
  </si>
  <si>
    <t>318 1 16 10123 01 0041 140</t>
  </si>
  <si>
    <t>Управление Министерства юстиции российской Федерации по Оренбургской области</t>
  </si>
  <si>
    <t>321 1 16 10123 01 0041 140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</si>
  <si>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</si>
  <si>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1 16 10123 01 0041 140</t>
  </si>
  <si>
    <t>322 1 16 10123 01 0041 140</t>
  </si>
  <si>
    <t>Управление Федеральной службы судебных приставов по Оренбургской области</t>
  </si>
  <si>
    <t>Западно-Уральское управление Федеральной службы по экологическому, технологическому и атомному надзору</t>
  </si>
  <si>
    <t>498 1 16 10123 01 0041 140</t>
  </si>
  <si>
    <t>Министерство природных ресурсов, экологии и имущественных отношений Оренбургской области</t>
  </si>
  <si>
    <t>Инспекция государственного строительного надзора Оренбургской области</t>
  </si>
  <si>
    <t>Министерство сельского хозяйства, торговли, пищевой и перерабатывающей промышленности Оренбургской области</t>
  </si>
  <si>
    <t>Государственная жилищная инспекция по Оренбургской области</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</si>
  <si>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</si>
  <si>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1 16 10129 01 0000 140</t>
  </si>
  <si>
    <t>182 1 16 10129 01 0000 140</t>
  </si>
  <si>
    <t>1 16 11050 01 0000 140</t>
  </si>
  <si>
    <t>048 1 16 11050 01 0000 140</t>
  </si>
  <si>
    <t>817 1 16 11050 01 0000 140</t>
  </si>
  <si>
    <t>811 1 16 01063 01 9000 140</t>
  </si>
  <si>
    <t>811 1 16 01203 01 9000 140</t>
  </si>
  <si>
    <t>Платежи в целях возмещения убытков, причиненных уклонением от заключения муниципального контракта</t>
  </si>
  <si>
    <t>1 16 10060 00 0000 140</t>
  </si>
  <si>
    <t>Платежи в целях возмещения убытков, причиненных уклонением от заключения с муниципальным органом городского округа (муниципальным казенным учреждением) муниципального контракта, финансируемого за счет средств муниципального дорожного фонда, а также иные денежные средства, подлежащие зачислению в бюджет городского округа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t>
  </si>
  <si>
    <t>1 16 10062 04 0000 140</t>
  </si>
  <si>
    <t>111 1 16 10062 04 0000 140</t>
  </si>
  <si>
    <t>006 1 16 10123 01 0041 140</t>
  </si>
  <si>
    <t>1 16 01063 01 0004 140</t>
  </si>
  <si>
    <t>811 1 16 01063 01 0004 140</t>
  </si>
  <si>
    <t>817 1 16 10123 01 0041 140</t>
  </si>
  <si>
    <t>842 1 16 10123 01 0041 140</t>
  </si>
  <si>
    <t>854 1 16 10123 01 0041 140</t>
  </si>
  <si>
    <t>160 1 16 10123 01 0041 140</t>
  </si>
  <si>
    <t>Межрегиональное управление Федеральной службы по регулированию алкогольного рынка по Приволжскому федеральному округу</t>
  </si>
  <si>
    <t>811 1 16 01073 01 0017 140</t>
  </si>
  <si>
    <t>811 1 16 01113 01 9000 140</t>
  </si>
  <si>
    <t>811 1 16 01193 01 9000 140</t>
  </si>
  <si>
    <t>Оренбургский линейный отдел Министерства внутренних дел Российской Федерации на транспорте</t>
  </si>
  <si>
    <t>1 13 01070 00 0000 130</t>
  </si>
  <si>
    <t>1 13 01074 04 0000 130</t>
  </si>
  <si>
    <t>Доходы от оказания информационных услуг органами местного самоуправления городских округов, казенными учреждениями городских округов</t>
  </si>
  <si>
    <t>Доходы от оказания информационных услуг</t>
  </si>
  <si>
    <t>041 1 13 01074 04 0000 130</t>
  </si>
  <si>
    <t>Южно-Уральский территориальный отдел Управления Федеральной службы по надзору в сфере защиты прав потребителей и благополучия человека по железнодорожному транспорту</t>
  </si>
  <si>
    <t xml:space="preserve"> 2 07 04050 04 0000 150</t>
  </si>
  <si>
    <t>040 1 14 02042 04 0000 440</t>
  </si>
  <si>
    <t xml:space="preserve"> 008 1 16 10031 04 0000 140</t>
  </si>
  <si>
    <t>Государственная пошлина за выдачу разрешения на установку рекламной конструкции (сумма платежа (перерасчеты, недоимка и задолженность по соответствующему платежу, в том числе по отмененному)</t>
  </si>
  <si>
    <t>Государственная пошлина за выдачу органом местного самоуправления городского округа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 зачисляемая в бюджеты городских округов (сумма платежа (перерасчеты, недоимка и задолженность по соответствующему платежу, в том числе по отмененному)</t>
  </si>
  <si>
    <t>Министерство образования Оренбургской области</t>
  </si>
  <si>
    <t>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t>
  </si>
  <si>
    <t>1 16 01330 00 0000 140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</si>
  <si>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t>
  </si>
  <si>
    <t>1 16 01333 01 0000 140</t>
  </si>
  <si>
    <t>820 1 16 01333 01 0000 140</t>
  </si>
  <si>
    <t>842 1 16 01333 01 0000 140</t>
  </si>
  <si>
    <t>813 1 16 01153 01 9000 140</t>
  </si>
  <si>
    <t>Управление записи актов гражданского состояния администрации города Оренбурга</t>
  </si>
  <si>
    <t>1 16 01074 01 0000 140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</si>
  <si>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</si>
  <si>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выявленные должностными лицами органов муниципального контроля</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</si>
  <si>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выявленные должностными лицами органов муниципального контроля (штрафы за использование земельных участков не по целевому назначению, невыполнение обязанностей по приведению земель в состояние, пригодное для использования по целевому назначению)</t>
  </si>
  <si>
    <t>1 16 01084 01 0000 140</t>
  </si>
  <si>
    <t>1 16 01084 01 0008 140</t>
  </si>
  <si>
    <t>041 1 16 01084 01 0008 140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</si>
  <si>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</si>
  <si>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1 16 01100 01 0000 140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</si>
  <si>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</si>
  <si>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1 16 01103 01 0000 140</t>
  </si>
  <si>
    <t>1 16 01103 01 9000 140</t>
  </si>
  <si>
    <t>820 1 16 01103 01 9000 140</t>
  </si>
  <si>
    <t>1 16 01143 01 0111 140</t>
  </si>
  <si>
    <t>820 1 16 01143 01 0111 140</t>
  </si>
  <si>
    <t>Счетная палата Оренбургской области</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</si>
  <si>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незаконное вознаграждение от имени юридического лица)</t>
  </si>
  <si>
    <t>1 16 01193 01 0028 140</t>
  </si>
  <si>
    <t>820 1 16 01193 01 0028 140</t>
  </si>
  <si>
    <t xml:space="preserve"> 007 1 16 07010 04 0000 140</t>
  </si>
  <si>
    <t>1 17 05000 00 0000 180</t>
  </si>
  <si>
    <t>1 17 00000 00 0000 000</t>
  </si>
  <si>
    <t>1 17 01000 00 0000 180</t>
  </si>
  <si>
    <t>1 17 01040 04 0000 180</t>
  </si>
  <si>
    <t>006 1 17 01040 04 0000 180</t>
  </si>
  <si>
    <t>001 1 17 01040 04 0000 180</t>
  </si>
  <si>
    <t>007 1 17 01040 04 0000 180</t>
  </si>
  <si>
    <t>009 1 17 01040 04 0000 180</t>
  </si>
  <si>
    <t>038 1 17 01040 04 0000 180</t>
  </si>
  <si>
    <t>041 1 17 01040 04 0000 180</t>
  </si>
  <si>
    <t>062 1 17 01040 04 0000 180</t>
  </si>
  <si>
    <t>111 1 17 01040 04 0000 180</t>
  </si>
  <si>
    <t>112 1 17 01040 04 0000 180</t>
  </si>
  <si>
    <t>Прочие неналоговые доходы</t>
  </si>
  <si>
    <t>1 17 05040 04 0000 180</t>
  </si>
  <si>
    <t>111 1 17 05040 04 0000 180</t>
  </si>
  <si>
    <t>Прочие неналоговые доходы бюджетов городских округов</t>
  </si>
  <si>
    <t>Прочие доходы от компенсации затрат бюджетов городских округов (доходы от компенсации затрат, связанных с демонтажем рекламной конструкции)</t>
  </si>
  <si>
    <t xml:space="preserve"> 1 13 02994 04 0010 130</t>
  </si>
  <si>
    <t>Прочие доходы от компенсации затрат бюджетов городских округов (доходы от компенсации затрат, связанных с демонтажем нестационарного торгового объекта)</t>
  </si>
  <si>
    <t xml:space="preserve"> 1 13 02994 04 0020 130</t>
  </si>
  <si>
    <t>Прочие доходы от компенсации затрат бюджетов городских округов (доходы от компенсации затрат (расходов) по оплате коммунальных услуг, а также услуг по эксплуатации и хозяйственному обслуживанию здания (помещения)</t>
  </si>
  <si>
    <t xml:space="preserve"> 1 13 02994 04 0030 130</t>
  </si>
  <si>
    <t>Прочие доходы от компенсации затрат бюджетов городских округов (доходы бюджета от возврата дебиторской задолженности прошлых лет по средствам федерального бюджета)</t>
  </si>
  <si>
    <t xml:space="preserve"> 1 13 02994 04 0040 130</t>
  </si>
  <si>
    <t>Прочие доходы от компенсации затрат бюджетов городских округов (доходы бюджета от возврата дебиторской задолженности прошлых лет по средствам бюджета субъекта)</t>
  </si>
  <si>
    <t xml:space="preserve"> 1 13 02994 04 0050 130</t>
  </si>
  <si>
    <t xml:space="preserve"> 1 13 02994 04 0060 130</t>
  </si>
  <si>
    <t>Прочие доходы от компенсации затрат бюджетов городских округов (возврат средств бюджета в случае проведения претензионно-исковой работы)</t>
  </si>
  <si>
    <t xml:space="preserve"> 1 13 02994 04 0070 130</t>
  </si>
  <si>
    <t>Прочие доходы от компенсации затрат бюджетов городских округов (возврат бюджетными и автономными учреждениями остатка субсидии на муниципальное задание)</t>
  </si>
  <si>
    <t xml:space="preserve"> 1 13 02994 04 0080 130</t>
  </si>
  <si>
    <t>Прочие доходы от компенсации затрат бюджетов городских округов (иные доходы от компенсации затрат)</t>
  </si>
  <si>
    <t xml:space="preserve"> 1 13 02994 04 0090 130</t>
  </si>
  <si>
    <t>Прочие доходы от компенсации затрат бюджетов городских округов (возврат средств бюджета при их неправомерном использовании выявленные органами финансового контроля)</t>
  </si>
  <si>
    <t xml:space="preserve"> 1 13 02994 04 0100 130</t>
  </si>
  <si>
    <t>1 11 09044 04 0010 120</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</si>
  <si>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(плата, поступившая в рамках договора найма жилого помещения жилищного фонда коммерческого использования)</t>
  </si>
  <si>
    <t>1 11 09044 04 0020 120</t>
  </si>
  <si>
    <t>112 1 11 09044 04 0010 120</t>
  </si>
  <si>
    <t>112 1 11 09044 04 0020 120</t>
  </si>
  <si>
    <t xml:space="preserve">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(плата, поступившая в рамках договора найма специализированного жилищного фонда) </t>
  </si>
  <si>
    <t>1 11 09044 04 0030 120</t>
  </si>
  <si>
    <t>112 1 11 09044 04 0030 120</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</si>
  <si>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(плата, поступившая в рамках реализации концессионного соглашения)</t>
  </si>
  <si>
    <t>1 11 09044 04 0040 120</t>
  </si>
  <si>
    <t>006 1 11 09044 04 0040 120</t>
  </si>
  <si>
    <t>1 11 09044 04 0050 120</t>
  </si>
  <si>
    <t>008 1 13 02994 04 0030 130</t>
  </si>
  <si>
    <t>009 1 13 02994 04 0030 130</t>
  </si>
  <si>
    <t>038 1 13 02994 04 0090 130</t>
  </si>
  <si>
    <t>871 1 16 01053 01 9000 140</t>
  </si>
  <si>
    <t>управление образования администрации города Оренбурга</t>
  </si>
  <si>
    <t>040 1 13 02994 04 0090 130</t>
  </si>
  <si>
    <t>062 1 13 02994 04 0090 130</t>
  </si>
  <si>
    <t>039 1 13 02994 04 0090 130</t>
  </si>
  <si>
    <t>финансовое управление администрации города Оренбурга</t>
  </si>
  <si>
    <t>007 1 13 02994 04 0090 130</t>
  </si>
  <si>
    <t>112 1 13 02994 04 0090 130</t>
  </si>
  <si>
    <t>112 1 16 10123 01 0041 140</t>
  </si>
  <si>
    <t>001 1 13 02994 04 0030 130</t>
  </si>
  <si>
    <t>1 16 07090 04 0010 140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</si>
  <si>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(за несвоевременное внесение платы в рамках договора за предоставление права на установку и эксплуатацию рекламных конструкций)</t>
  </si>
  <si>
    <t>1 16 07090 04 0020 140</t>
  </si>
  <si>
    <t>1 16 07090 04 0030 140</t>
  </si>
  <si>
    <t xml:space="preserve">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(иные изъятия в случае проведения претензионной работы по результатам мероприятий органа финансового контроля) </t>
  </si>
  <si>
    <t>1 16 07090 04 0040 140</t>
  </si>
  <si>
    <t>1 16 07090 04 0090 140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</si>
  <si>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(иные штрафы)</t>
  </si>
  <si>
    <t>Администрация Северного округа</t>
  </si>
  <si>
    <t>008 1 16 07090 04 0090 140</t>
  </si>
  <si>
    <t>006 1 16 07090 04 0090 140</t>
  </si>
  <si>
    <t>039 1 16 07090 04 0090 140</t>
  </si>
  <si>
    <t>112 1 16 07090 04 0090 140</t>
  </si>
  <si>
    <t>001 1 16 07090 04 0030 140</t>
  </si>
  <si>
    <t>департамент градостроительства и земельных отношений</t>
  </si>
  <si>
    <t>041 1 13 02994 04 0090 130</t>
  </si>
  <si>
    <t>041 1 16 07090 04 0090 140</t>
  </si>
  <si>
    <t>1 11 09080 04 0010 120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</si>
  <si>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 (плата, поступившая в рамках договора за предоставление права на установку и эксплуатацию рекламных конструкций)</t>
  </si>
  <si>
    <t>1 11 09080 04 0020 120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</si>
  <si>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 (плата, поступившая в рамках договора за предоставление права на размещение и эксплуатацию нестационарного торгового объекта)</t>
  </si>
  <si>
    <t>1 11 09080 00 0000 120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</si>
  <si>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</si>
  <si>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t>
  </si>
  <si>
    <t>1 11 09080 04 0000 120</t>
  </si>
  <si>
    <t>811 1 16 01053 01  0000 140</t>
  </si>
  <si>
    <t>008 1 13 02994 04 0090 130</t>
  </si>
  <si>
    <t>009 1 13 02994 04 0090 130</t>
  </si>
  <si>
    <t>007 1 13 02994 04 0070 130</t>
  </si>
  <si>
    <t>001 1 13 02994 04 0090 130</t>
  </si>
  <si>
    <t>001 1 16 07090 04 0090 140</t>
  </si>
  <si>
    <t>006 1 13 02994 04 0090 130</t>
  </si>
  <si>
    <t>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</si>
  <si>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811 1 16 02010 02 0000 140</t>
  </si>
  <si>
    <t>115 1 13 02994 04 0010 130</t>
  </si>
  <si>
    <t xml:space="preserve"> 041 1 16 07010 04 0000 140</t>
  </si>
  <si>
    <t>006 1 16 07090 04 0030 140</t>
  </si>
  <si>
    <t>041 1 16 07090 04 0030 140</t>
  </si>
  <si>
    <t xml:space="preserve"> 1 01 02080 01 0000 110</t>
  </si>
  <si>
    <t>1 01 02080 01 1000 110</t>
  </si>
  <si>
    <t>182 1 01 02080 01 1000 110</t>
  </si>
  <si>
    <t>041 1 16 01074 01 0001 140</t>
  </si>
  <si>
    <t>1 16 01074 01 0001 140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</si>
  <si>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 (штрафы за самовольное занятие земельного участка)</t>
  </si>
  <si>
    <t xml:space="preserve"> 112 2 04 04099 04 0000 150</t>
  </si>
  <si>
    <t>006 1 13 02994 04 0060 130</t>
  </si>
  <si>
    <t>1 16 01154 01 9002 140</t>
  </si>
  <si>
    <t>005 1 16 01154 01 9002 140</t>
  </si>
  <si>
    <t>005 1 16 01154 01 9000 140</t>
  </si>
  <si>
    <t>1 16 01154 01 9000 140</t>
  </si>
  <si>
    <t>1 17 15000 00 0000 150</t>
  </si>
  <si>
    <t>Инициативные платежи</t>
  </si>
  <si>
    <t>Инициативные платежи, зачисляемые в бюджеты городских округов</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</si>
  <si>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</si>
  <si>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1 08 03010 01 1050 110</t>
  </si>
  <si>
    <t>1 17 15020 04 0000 150</t>
  </si>
  <si>
    <t>111 1 16 10123 01 0041 140</t>
  </si>
  <si>
    <t>1 01 00000 00 0000 000</t>
  </si>
  <si>
    <t xml:space="preserve"> 2 00 00000 00 0000 000</t>
  </si>
  <si>
    <t>1 16 02010 02 0000 140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</si>
  <si>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стрельбу из оружия в отведенных для этого местах с нарушением установленных правил или в не отведенных для этого местах)</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</si>
  <si>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неисполнение родителями или иными законными представителями несовершеннолетних обязанностей по содержанию и воспитанию несовершеннолетних)</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</si>
  <si>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нарушение санитарно-эпидемиологических требований к эксплуатации жилых помещений и общественных помещений, зданий, сооружений и транспорта)</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</si>
  <si>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нарушение организаторами азартных игр в букмекерской конторе и тотализаторе требований к заключению пари на официальные спортивные соревнования и проведению других азартных игр)</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</si>
  <si>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(штрафы за нарушение срока постановки на учет в налоговом органе)</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</si>
  <si>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незаконный оборот наркотических средств, психотропных веществ или их аналогов и незаконные приобретение, хранение, перевозку растений, содержащих наркотические средства или психотропные вещества, либо их частей, содержащих наркотические средства или психотропные вещества)</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</si>
  <si>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</si>
  <si>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</si>
  <si>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</si>
  <si>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</si>
  <si>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 (иные штрафы)</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</si>
  <si>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Федерации),выявленные должностными лицами органов муниципального контроля (иные штрафы)</t>
  </si>
  <si>
    <t>182 1 08 03010 01 1050 110</t>
  </si>
  <si>
    <t>Южно-Уральское межрегиональное управление Федеральной службы
по надзору в сфере природопользования</t>
  </si>
  <si>
    <t>182 1 01 02030 01 1000 110</t>
  </si>
  <si>
    <t>048 1 12 01042 01 6000 120</t>
  </si>
  <si>
    <t>048 1 12 01070 01 6000 120</t>
  </si>
  <si>
    <t>112 1 13 02994 04 0060 130</t>
  </si>
  <si>
    <t>112 1 13 02994 04 0030 130</t>
  </si>
  <si>
    <t>112 1 13 02064 04 0000 130</t>
  </si>
  <si>
    <t>037 1 13 02994 04 0090 130</t>
  </si>
  <si>
    <t>1 16 01157 01 0000 140</t>
  </si>
  <si>
    <t>005 1 16 01157 01 0000 140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</si>
  <si>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муниципального образования</t>
  </si>
  <si>
    <t>009 1 16 07090 04 0000 140</t>
  </si>
  <si>
    <t>813 1 16 01193 01 0007 140</t>
  </si>
  <si>
    <t>039 1 13 02994 04 0050 130</t>
  </si>
  <si>
    <t xml:space="preserve"> 039 1 16 07010 04 0000 140</t>
  </si>
  <si>
    <t xml:space="preserve"> 112 1 16 07010 04 0000 140</t>
  </si>
  <si>
    <t>112 1 16 07090 04 0030 140</t>
  </si>
  <si>
    <t>871 1 16 01193 01 0005 140</t>
  </si>
  <si>
    <t>008 1 17 01040 04 0000 180</t>
  </si>
  <si>
    <t>111 1 11 05312 04 0000 120</t>
  </si>
  <si>
    <t>111 1 13 02994 04 0100 130</t>
  </si>
  <si>
    <t>1 16 10061 04 0000 140</t>
  </si>
  <si>
    <t>001 1 16 10061 04 0000 140</t>
  </si>
  <si>
    <t>008 1 13 02994 04 0060 130</t>
  </si>
  <si>
    <t>811 1 16 01053 01 9000 140</t>
  </si>
  <si>
    <t>1 16 01063 01 0023 140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</si>
  <si>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вовлечение несовершеннолетнего в процесс потребления табака)</t>
  </si>
  <si>
    <t>811 1 16 01063 01 0101 140</t>
  </si>
  <si>
    <t>811 1 16 01193 01 0009 140</t>
  </si>
  <si>
    <t>811 1 16 01193 01 0401 140</t>
  </si>
  <si>
    <t>1 16 01203 01 0012 140</t>
  </si>
  <si>
    <t>811 1 16 01203 01 0012 140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</si>
  <si>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пересылку оружия, нарушение правил перевозки, транспортирования или использования оружия и патронов к нему)</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</si>
  <si>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нарушение государственных нормативных требований охраны труда, содержащихся в федеральных законах и иных нормативных правовых актах Российской Федерации)</t>
  </si>
  <si>
    <t>820 1 16 01063 01 0004 140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</si>
  <si>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 (иные штрафы)</t>
  </si>
  <si>
    <t>1 16 01093 01 9000 140</t>
  </si>
  <si>
    <t>820 1 16 01093 01 9000 140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</si>
  <si>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</si>
  <si>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1 16 01093 01 0000 140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</si>
  <si>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</si>
  <si>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1 16 01090 01 0000 140</t>
  </si>
  <si>
    <t>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t>
  </si>
  <si>
    <t>1 16 01160 01 0000 140</t>
  </si>
  <si>
    <t>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t>
  </si>
  <si>
    <t>1 16 01163 01 0000 140</t>
  </si>
  <si>
    <t>820 1 16 01163 01 0000 140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</si>
  <si>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несоблюдение порядка государственной регистрации прав на недвижимое имущество или сделок с ним)</t>
  </si>
  <si>
    <t>1 16 01193 01 0021 140</t>
  </si>
  <si>
    <t>820 1 16 01193 01 0021 140</t>
  </si>
  <si>
    <t>038 1 16 07090 04 0090 140</t>
  </si>
  <si>
    <t>111 1 16 07090 04 0030 140</t>
  </si>
  <si>
    <t>039 1 13 02994 04 0060 130</t>
  </si>
  <si>
    <t>062 1 13 02994 04 0100 130</t>
  </si>
  <si>
    <t>008 1 13 02994 04 0100 130</t>
  </si>
  <si>
    <t>039 1 13 02994 04 0100 130</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</si>
  <si>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городских округов)</t>
  </si>
  <si>
    <t xml:space="preserve"> 1 16 10100 04 0000 140</t>
  </si>
  <si>
    <t>Денежные взыскания, налагаемые в возмещение ущерба, причиненного в результате незаконного или нецелевого использования бюджетных средств</t>
  </si>
  <si>
    <t>1 16 10100 00 0000 140</t>
  </si>
  <si>
    <t>006 1 17 05040 04 0000 180</t>
  </si>
  <si>
    <t>871 1 16 01193 01 0030 140</t>
  </si>
  <si>
    <t>007 1 16 10100 04 0000 140</t>
  </si>
  <si>
    <t>Южно-Уральское межрегиональное управление Федеральной службы по надзору в сфере природопользования</t>
  </si>
  <si>
    <t>112 1 14 02042 04 0000 440</t>
  </si>
  <si>
    <t>009 1 16 07090 04 0030 140</t>
  </si>
  <si>
    <t>832 1 16 10123 01 0041 140</t>
  </si>
  <si>
    <t>001 1 17 05040 04 0000 180</t>
  </si>
  <si>
    <t>БЕЗВОЗМЕЗДНЫЕ ПОСТУПЛЕНИЯ ОТ ГОСУДАРСТВЕННЫХ (МУНИЦИПАЛЬНЫХ) ОРГАНИЗАЦИЙ</t>
  </si>
  <si>
    <t>2 03 04000 04 0000 150</t>
  </si>
  <si>
    <t>Безвозмездные поступления от государственных (муниципальных) организаций в бюджеты городских округов</t>
  </si>
  <si>
    <t>2 03 00000 00 0000 000</t>
  </si>
  <si>
    <t>Прочие безвозмездные поступления от государственных (муниципальных) организаций в бюджеты городских округов</t>
  </si>
  <si>
    <t>2 03 04099 04 0000 150</t>
  </si>
  <si>
    <t>062 2 03 04099 04 0000 150</t>
  </si>
  <si>
    <t>Управление культуры и искусства администрации города Оренбурга</t>
  </si>
  <si>
    <t>Платежи в целях возмещения убытков, причиненных уклонением от заключения с муниципальным органом городского округа (муниципальным казенным учреждением) муниципального контракта, а также иные денежные средства, подлежащие зачислению в бюджет городского округа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t>
  </si>
  <si>
    <t>1 16 01143 01 0401 140</t>
  </si>
  <si>
    <t>820 1 16 01143 01 0401 140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</si>
  <si>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нарушение требований законодательства в области технического осмотра транспортных средств)</t>
  </si>
  <si>
    <t>817 1 16 01193 01 0000 140</t>
  </si>
  <si>
    <t>112 1 16 10100 04 0000 140</t>
  </si>
  <si>
    <t>001 1 13 02064 04 0000 130</t>
  </si>
  <si>
    <t>008 1 13 02064 04 0000 130</t>
  </si>
  <si>
    <t>009 1 13 02064 04 0000 130</t>
  </si>
  <si>
    <t>Дотации на выравнивание бюджетной обеспеченности</t>
  </si>
  <si>
    <t>2 02 15001 00 0000 150</t>
  </si>
  <si>
    <t>Дотации бюджетам городских округов на выравнивание бюджетной обеспеченности из бюджета субъекта Российской Федерации</t>
  </si>
  <si>
    <t>2 02 15001 04 0000 150</t>
  </si>
  <si>
    <t>дотации бюджетам городских округов и муниципальных районов на выравнивание бюджетной обеспеченности из регионального фонда финансовой поддержки городских округов</t>
  </si>
  <si>
    <t>007 2 02 15001 04 0000 150</t>
  </si>
  <si>
    <t xml:space="preserve">финансирование социально значимых мероприятий  (депутатские) </t>
  </si>
  <si>
    <t>на обеспечение показателей по оплате труда работников муниципальных учреждений культуры и педагогических работников в соответствии с Указами Президента РФ</t>
  </si>
  <si>
    <t>для обеспечения минимального размера оплаты труда работников бюджетной сферы и повышения оплаты труда отдельных категорий работников муниципальных учреждений</t>
  </si>
  <si>
    <t>дотации на выравнивание бюджетной обеспеченности из регионального фонда финансовой поддержки на социально-значимые мероприятия (обл.депутаты)</t>
  </si>
  <si>
    <t>Дотации бюджетам на поддержку мер по обеспечению сбалансированности бюджетов</t>
  </si>
  <si>
    <t>2 02 15002 00 0000 150</t>
  </si>
  <si>
    <t>Дотации бюджетам городских округов на поддержку мер по обеспечению сбалансированности бюджетов</t>
  </si>
  <si>
    <t>2 02 15002 04 0000 150</t>
  </si>
  <si>
    <t>дотации из областного Фонда финансовой поддержки поселений на компенсацию затрат городу Оренбургу в связи с осуществлением им функций административного центра</t>
  </si>
  <si>
    <t>007 2 02 15002 04 0000 150</t>
  </si>
  <si>
    <t>Субсидии бюджетам на софинансирование капитальных вложений в объекты муниципальной собственности</t>
  </si>
  <si>
    <t>2 02 20077 00 0000 150</t>
  </si>
  <si>
    <t>Субсидии бюджетам городских округов на софинансирование капитальных вложений в объекты муниципальной собственности</t>
  </si>
  <si>
    <t>2 02 20077 04 0000 150</t>
  </si>
  <si>
    <t>111 2 02 20077 04 0000 150</t>
  </si>
  <si>
    <t>006 2 02 20077 04 0000 150</t>
  </si>
  <si>
    <t>субсидии бюджетам муниципальных образований на софинансирование капитальных вложений в объекты муниципальной собственности на создание новых мест в общеобразовательных организациях в связи  с ростом числа обучающихся,вызванных демографическим фактором</t>
  </si>
  <si>
    <t>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</si>
  <si>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2 02 20216 00 0000 150</t>
  </si>
  <si>
    <t>Субсидии бюджетам городских округов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</si>
  <si>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2 02 20216 04 0000 150</t>
  </si>
  <si>
    <t>2 02 20299 00 0000 150</t>
  </si>
  <si>
    <t>2 02 20299 04 0000 150</t>
  </si>
  <si>
    <t>112 2 02 20299 04 0000 150</t>
  </si>
  <si>
    <t>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</si>
  <si>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2 02 20302 00 0000 150</t>
  </si>
  <si>
    <t>Субсидии бюджетам городских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</si>
  <si>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2 02 20302 04 0000 150</t>
  </si>
  <si>
    <t>Субсидии бюджетам на реализацию мероприятий по стимулированию программ развития жилищного строительства субъектов Российской Федерации</t>
  </si>
  <si>
    <t>2 02 25021 00 0000 150</t>
  </si>
  <si>
    <t>Субсидии бюджетам городских округов на реализацию мероприятий по стимулированию программ развития жилищного строительства субъектов Российской Федерации</t>
  </si>
  <si>
    <t>2 02 25021 04 0000 150</t>
  </si>
  <si>
    <t>Субсидии бюджетам на государственную поддержку спортивных организаций, осуществляющих подготовку спортивного резерва для спортивных сборных команд, в том числе спортивных сборных команд Российской Федерации</t>
  </si>
  <si>
    <t>2 02 25081 00 0000 150</t>
  </si>
  <si>
    <t>Субсидии бюджетам городских округов на государственную поддержку спортивных организаций, осуществляющих подготовку спортивного резерва для спортивных сборных команд, в том числе спортивных сборных команд Российской Федерации</t>
  </si>
  <si>
    <t>2 02 25081 04 0000 150</t>
  </si>
  <si>
    <t>субсидия на государственную  поддержку спортивных организаций, осуществляющих спортивную подготовку спортивного резерва для сборных команд РФ</t>
  </si>
  <si>
    <t>037 2 02 25081 04 0000 150</t>
  </si>
  <si>
    <t>Субсидии бюджетам на создание в общеобразовательных организациях, расположенных в сельской местности и малых городах, условий для занятий физической культурой и спортом</t>
  </si>
  <si>
    <t>2 02 25097 00 0000 150</t>
  </si>
  <si>
    <t>Субсидии бюджетам городских округов на создание в общеобразовательных организациях, расположенных в сельской местности и малых городах, условий для занятий физической культурой и спортом</t>
  </si>
  <si>
    <t>2 02 25097 04 0000 150</t>
  </si>
  <si>
    <t>на создание в общеобразовательных организациях, расположенных в сельской местности, условий для занятий физической культурой и спортом</t>
  </si>
  <si>
    <t>039 2 02 25097 04 0000 150</t>
  </si>
  <si>
    <t>Субсидии бюджетам на оснащение объектов спортивной инфраструктуры спортивно-технологическим оборудованием</t>
  </si>
  <si>
    <t>2 02 25228 00 0000 150</t>
  </si>
  <si>
    <t>Субсидии бюджетам городских округов на оснащение объектов спортивной инфраструктуры спортивно-технологическим оборудованием</t>
  </si>
  <si>
    <t>2 02 25228 04 0000 150</t>
  </si>
  <si>
    <t>на оснащение объектов спортивной инфраструктуры спортивно-технологическим оборудованием</t>
  </si>
  <si>
    <t>037 2 02 25228 04 0000 150</t>
  </si>
  <si>
    <t>Субсидии бюджетам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</si>
  <si>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2 02 25232 00 0000 150</t>
  </si>
  <si>
    <t>Субсидии бюджетам городских округов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</si>
  <si>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2 02 25232 04 0000 150</t>
  </si>
  <si>
    <t xml:space="preserve">на создание доп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 </t>
  </si>
  <si>
    <t>006 2 02 25232 04 0000 150</t>
  </si>
  <si>
    <t>Субсидии бюджетам на строительство и реконструкцию (модернизацию) объектов питьевого водоснабжения</t>
  </si>
  <si>
    <t>2 02 25243 00 0000 150</t>
  </si>
  <si>
    <t>Субсидии бюджетам городских округов на строительство и реконструкцию (модернизацию) объектов питьевого водоснабжения</t>
  </si>
  <si>
    <t>2 02 25243 04 0000 150</t>
  </si>
  <si>
    <t xml:space="preserve">на строительство и реконструкцию (модернизацию) объектов питьевого водоснабженя в рамках подпрограммы "Модернизация объектов коммунальной инфраструктуры Оренбургской области" </t>
  </si>
  <si>
    <t>112 2 02 25243 04 0000 150</t>
  </si>
  <si>
    <t>Субсидии бюджетам на благоустройство зданий государственных и муниципальных общеобразовательных организаций в целях соблюдения требований к воздушно-тепловому режиму, водоснабжению и канализации</t>
  </si>
  <si>
    <t>2 02 25255 00 0000 150</t>
  </si>
  <si>
    <t>Субсидии бюджетам городских округов на благоустройство зданий государственных и муниципальных общеобразовательных организаций в целях соблюдения требований к воздушно-тепловому режиму, водоснабжению и канализации</t>
  </si>
  <si>
    <t>2 02 25255 04 0000 150</t>
  </si>
  <si>
    <t>на благоустройство зданий государственных и муниципальных общеобразовательных организаций в целях соблюдения требований к воздушно-тепловому режиму, водоснабжению и канализации на 2021 год</t>
  </si>
  <si>
    <t>039 2 02 25255 04 0000 150</t>
  </si>
  <si>
    <t>Субсидии бюджетам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t>
  </si>
  <si>
    <t>2 02 25299 00 0000 150</t>
  </si>
  <si>
    <t>Субсидии бюджетам городских округов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t>
  </si>
  <si>
    <t>2 02 25299 04 0000 150</t>
  </si>
  <si>
    <t>112 2 02 25299 04 0000 150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</si>
  <si>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</si>
  <si>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2 02 25304 00 0000 150</t>
  </si>
  <si>
    <t>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</si>
  <si>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2 02 25304 04 0000 150</t>
  </si>
  <si>
    <t>на организацию бесплатного горячего питания обучающихся, получающих начальное общее образование в гос и муниципальных образовательных организациях</t>
  </si>
  <si>
    <t>039 2 02 25304 04 0000 150</t>
  </si>
  <si>
    <t>Субсидии бюджетам на создание новых мест в общеобразовательных организациях в связи с ростом числа обучающихся, вызванным демографическим фактором</t>
  </si>
  <si>
    <t>2 02 25305 00 0000 150</t>
  </si>
  <si>
    <t>Субсидии бюджетам городских округов на создание новых мест в общеобразовательных организациях в связи с ростом числа обучающихся, вызванным демографическим фактором</t>
  </si>
  <si>
    <t>2 02 25305 04 0000 150</t>
  </si>
  <si>
    <t>Субсидии бюджетам на софинансирование расходных обязательств субъектов Российской Федерации, возникающих при реализации мероприятий по модернизации региональных и муниципальных детских школ искусств по видам искусств</t>
  </si>
  <si>
    <t>2 02 25306 00 0000 150</t>
  </si>
  <si>
    <t>Субсидии бюджетам городских округов на софинансирование расходных обязательств субъектов Российской Федерации, возникающих при реализации мероприятий по модернизации региональных и муниципальных детских школ искусств по видам искусств</t>
  </si>
  <si>
    <t>2 02 25306 04 0000 150</t>
  </si>
  <si>
    <t>реализация мероприятий по модернизации региональных и муниципальных детских школ</t>
  </si>
  <si>
    <t>062 2 02 25306 04 0000 150</t>
  </si>
  <si>
    <t>Субсидии бюджетам на модернизацию театров юного зрителя и театров кукол</t>
  </si>
  <si>
    <t>2 02 25456 00 0000 150</t>
  </si>
  <si>
    <t>Субсидии бюджетам городских округов на модернизацию театров юного зрителя и театров кукол</t>
  </si>
  <si>
    <t>2 02 25456 04 0000 150</t>
  </si>
  <si>
    <t>062 2 02 25456 04 0000 150</t>
  </si>
  <si>
    <t>Субсидии бюджетам на реализацию федеральной целевой программы "Развитие физической культуры и спорта в Российской Федерации на 2016-2020 годы"</t>
  </si>
  <si>
    <t>2 02 25495 00 0000 150</t>
  </si>
  <si>
    <t>Субсидии бюджетам городских округов на реализацию федеральной целевой программы "Развитие физической культуры и спорта в Российской Федерации на 2016 - 2020 годы"</t>
  </si>
  <si>
    <t>2 02 25495 04 0000 150</t>
  </si>
  <si>
    <t>субсидия на реализацию федеральной целевой программы "Развитие физической культуры и спорта в РФ на 2016-2020 годы"</t>
  </si>
  <si>
    <t>037 2 02 25495 04 0000 150</t>
  </si>
  <si>
    <t>Субсидии бюджетам на реализацию мероприятий по обеспечению жильем молодых семей</t>
  </si>
  <si>
    <t>2 02 25497 00 0000 150</t>
  </si>
  <si>
    <t>Субсидии бюджетам городских округов на реализацию мероприятий по обеспечению жильем молодых семей</t>
  </si>
  <si>
    <t>2 02 25497 04 0000 150</t>
  </si>
  <si>
    <t>реализация мероприятий по обеспечению жильем молодых семей</t>
  </si>
  <si>
    <t>112 2 02 25497 04 0000 150</t>
  </si>
  <si>
    <t>2 02 25517 00 0000 150</t>
  </si>
  <si>
    <t>2 02 25517 04 0000 150</t>
  </si>
  <si>
    <t>062 2 02 25517 04 0000 150</t>
  </si>
  <si>
    <t>Субсидия бюджетам на поддержку отрасли культуры</t>
  </si>
  <si>
    <t>2 02 25519 00 0000 150</t>
  </si>
  <si>
    <t>Субсидия бюджетам городских округов на поддержку отрасли культуры</t>
  </si>
  <si>
    <t>2 02 25519 04 0000 150</t>
  </si>
  <si>
    <t>062 2 02 25519 04 0000 150</t>
  </si>
  <si>
    <t>Субсидии бюджетам на реализацию мероприятий по созданию в субъектах Российской Федерации новых мест в общеобразовательных организациях</t>
  </si>
  <si>
    <t>2 02 25520 00 0000 150</t>
  </si>
  <si>
    <t>Субсидии бюджетам городских округов на реализацию мероприятий по созданию в субъектах Российской Федерации новых мест в общеобразовательных организациях</t>
  </si>
  <si>
    <t>2 02 25520 04 0000 150</t>
  </si>
  <si>
    <t>реализация мероприятий по содействию созданию в субъектах Российской Федерации новых мест в общеобразовательных организациях</t>
  </si>
  <si>
    <t>006 2 02 25520 04 0000 150</t>
  </si>
  <si>
    <t>Субсидии бюджетам на реализацию программ формирования современной городской среды</t>
  </si>
  <si>
    <t>2 02 25555 00 0000 150</t>
  </si>
  <si>
    <t>Субсидии бюджетам городских округов на реализацию программ формирования современной городской среды</t>
  </si>
  <si>
    <t>2 02 25555 04 0000 150</t>
  </si>
  <si>
    <t>на реализацию программ формирования современной городской среды</t>
  </si>
  <si>
    <t>Прочие субсидии</t>
  </si>
  <si>
    <t>2 02 29999 00 0000 150</t>
  </si>
  <si>
    <t>Прочие субсидии бюджетам городских округов</t>
  </si>
  <si>
    <t>2 02 29999 04 0000 150</t>
  </si>
  <si>
    <t>на дополнительное финансовое обеспечение мероприятий по организации питания обучающихся 5-11 классов в общеобразовательных организациях</t>
  </si>
  <si>
    <t>039 2 02 29999 04 0000 150</t>
  </si>
  <si>
    <t>на осуществление дорожной деятельности</t>
  </si>
  <si>
    <t>112 2 02 29999 04 0000 150</t>
  </si>
  <si>
    <t>001 2 02 29999 04 0000 150</t>
  </si>
  <si>
    <t>на ликвидацию несанкционированных свалок в границах  городов  и наиболее опасных  объектов  накопленного экологического вреда окружающей среде</t>
  </si>
  <si>
    <t>Субвенции местным бюджетам на выполнение передаваемых полномочий субъектов Российской Федерации</t>
  </si>
  <si>
    <t>2 02 30024 00 0000 150</t>
  </si>
  <si>
    <t>Субвенции бюджетам городских округов на выполнение передаваемых полномочий субъектов Российской Федерации</t>
  </si>
  <si>
    <t>2 02 30024 04 0000 150</t>
  </si>
  <si>
    <t>039 2 02 30024 04 0000 150</t>
  </si>
  <si>
    <t>на обучение детей-инвалидов в образовательных организациях, реализующих программу дошкольного образования, а также предоставление компенсации затрат родителей ( законных представителей) на обучение детей- инвалидов на дому</t>
  </si>
  <si>
    <t>на осуществление переданных полномочий по финансовому обеспечению мероприятий по отдыху детей в каникулярное время</t>
  </si>
  <si>
    <t>на осуществление переданных  полномочий по финансовому обеспечению получения начального общего, основного общего, среднего общего образования в частных общеобразовательных организациях, осуществляющих образовательную деятельность по имеющим госаккредитацию основным общеобразовательным программам</t>
  </si>
  <si>
    <t>на осуществление переданных полномочий по содержанию детей в замещающих семьях</t>
  </si>
  <si>
    <t xml:space="preserve">на осуществление переданных полномочий по предоставлению жилых помещений детям-сиротам и детям оставшимся без попечения родителей, лицам  из их числа по договорам найма специализированных жилых помещений за счет средств областного бюджета </t>
  </si>
  <si>
    <t>112 2 02 30024 04 0000 150</t>
  </si>
  <si>
    <t>субвенции  на осуществление отдельных государственных полномочий в сфере обращения с животными без владельцев</t>
  </si>
  <si>
    <t>на обеспечение жильем социального найма отдельных категорий граждан</t>
  </si>
  <si>
    <t>001 2 02 30024 04 0000 150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</si>
  <si>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</si>
  <si>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2 02 30029 00 0000 150</t>
  </si>
  <si>
    <t>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</si>
  <si>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2 02 30029 04 0000 150</t>
  </si>
  <si>
    <t>выплата компенсации части родительской платы за присмотр и уход за детьми, посещающими образовательные организации, реализующие образовательную программу дошкольного образования</t>
  </si>
  <si>
    <t>039 2 02 30029 04 0000 150</t>
  </si>
  <si>
    <t>2 02 35082 00 0000 150</t>
  </si>
  <si>
    <t>2 02 35082 04 0000 150</t>
  </si>
  <si>
    <t>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</si>
  <si>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</si>
  <si>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2 02 35120 00 0000 150</t>
  </si>
  <si>
    <t>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</si>
  <si>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2 02 35120 04 0000 150</t>
  </si>
  <si>
    <t>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</si>
  <si>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001 2 02 35120 04 0000 150</t>
  </si>
  <si>
    <t>Субвенции бюджетам на выплату единовременного пособия при всех формах устройства детей, лишенных родительского попечения, в семью</t>
  </si>
  <si>
    <t>2 02 35260 00 0000 150</t>
  </si>
  <si>
    <t>Субвенции бюджетам городских округов на выплату единовременного пособия при всех формах устройства детей, лишенных родительского попечения, в семью</t>
  </si>
  <si>
    <t>2 02 35260 04 0000 150</t>
  </si>
  <si>
    <t>выплата единовременного пособия при всех формах устройства детей, лишенных родительского попечения, в семью</t>
  </si>
  <si>
    <t>039 2 02 35260 04 0000 150</t>
  </si>
  <si>
    <t>Субвенции бюджетам на проведение Всероссийской переписи населения 2020 года</t>
  </si>
  <si>
    <t>2 02 35469 00 0000 150</t>
  </si>
  <si>
    <t>Субвенции бюджетам городских округов на проведение Всероссийской переписи населения 2020 года</t>
  </si>
  <si>
    <t>2 02 35469 04 0000 150</t>
  </si>
  <si>
    <t>на осуществление переданных полномочий по подготовке и проведению Всероссийской переписи населения</t>
  </si>
  <si>
    <t>001 2 02 35469 04 0000 150</t>
  </si>
  <si>
    <t>Субвенции бюджетам на государственную регистрацию актов гражданского состояния</t>
  </si>
  <si>
    <t>2 02 35930 00 0000 150</t>
  </si>
  <si>
    <t>Субвенции бюджетам городских округов на государственную регистрацию актов гражданского состояния</t>
  </si>
  <si>
    <t>2 02 35930 04 0000 150</t>
  </si>
  <si>
    <t>на гоударственную регистрацию актов гражданского состояния</t>
  </si>
  <si>
    <t>012 2 02 35930 04 0000 150</t>
  </si>
  <si>
    <t>Единая субвенция местным бюджетам</t>
  </si>
  <si>
    <t>2 02 39998 00 0000 150</t>
  </si>
  <si>
    <t>Единая субвенция бюджетам городских округов</t>
  </si>
  <si>
    <t>2 02 39998 04 0000 150</t>
  </si>
  <si>
    <t>на создание и организации деятельности комиссий по делам несовершеннолетних</t>
  </si>
  <si>
    <t>007 2 02 39998 04 0000 150</t>
  </si>
  <si>
    <t>на формирование торгового реестра</t>
  </si>
  <si>
    <t>на ведение списка подлежащих обеспечению жилыми помещениями детей-сирот и детей, оставшихся без попечения родителей, лиц из числа детей-сирот и детей, оставшихся без попечения родителей</t>
  </si>
  <si>
    <t>на осуществление деятельности по опеке и попечительству</t>
  </si>
  <si>
    <t>на создание и организацию деятельности административных комиссий</t>
  </si>
  <si>
    <t>2 02 45303 00 0000 150</t>
  </si>
  <si>
    <t>2 02 45303 04 0000 150</t>
  </si>
  <si>
    <t>межбюджетные трансферты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</si>
  <si>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039 2 02 45303 04 0000 150</t>
  </si>
  <si>
    <t>Межбюджетные трансферты, передаваемые бюджетам на финансовое обеспечение дорожной деятельности</t>
  </si>
  <si>
    <t>2 02 45390 00 0000 150</t>
  </si>
  <si>
    <t>Межбюджетные трансферты, передаваемые бюджетам городских округов на финансовое обеспечение дорожной деятельности</t>
  </si>
  <si>
    <t>2 02 45390 04 0000 150</t>
  </si>
  <si>
    <t>межбюджетные трансферты на приведение в нормативное состояние, развитие и увеличение пропускной способности сети автомобильных дорог местного значения</t>
  </si>
  <si>
    <t>111 2 02 45390 04 0000 150</t>
  </si>
  <si>
    <t>Межбюджетные трансферты, передаваемые бюджетам на финансовое обеспечение дорожной деятельности в рамках реализации национального проекта "Безопасные и качественные автомобильные дороги"</t>
  </si>
  <si>
    <t>2 02 45393 00 0000 150</t>
  </si>
  <si>
    <t>Межбюджетные трансферты, передаваемые бюджетам городских округов на финансовое обеспечение дорожной деятельности в рамках реализации национального проекта "Безопасные и качественные автомобильные дороги"</t>
  </si>
  <si>
    <t>2 02 45393 04 0000 150</t>
  </si>
  <si>
    <t>на финансовое обеспечение дорожной деятельности в рамках реализации БиКАД</t>
  </si>
  <si>
    <t>111 2 02 45393 04 0000 150</t>
  </si>
  <si>
    <t>Прочие межбюджетные трансферты, передаваемые бюджетам</t>
  </si>
  <si>
    <t>2 02 49999 00 0000 150</t>
  </si>
  <si>
    <t>Прочие межбюджетные трансферты, передаваемые бюджетам городских округов</t>
  </si>
  <si>
    <t>2 02 49999 04 0000 150</t>
  </si>
  <si>
    <t>межбюджетные  трансферты, передаваемые бюджетам на поощрение региональных и муниципальных управленческих команд Оренбургской области за достижение показателей деятельности  органов исполнительной власти</t>
  </si>
  <si>
    <t>001 2 02 49999 04 0000 150</t>
  </si>
  <si>
    <t>007 1 13 02994 04 0060 130</t>
  </si>
  <si>
    <t>1 16 01203 01 0010 140</t>
  </si>
  <si>
    <t>820 1 16 01203 01 0010 140</t>
  </si>
  <si>
    <t>Управление по социальной политике администрации города Оренбурга</t>
  </si>
  <si>
    <t>038 1 13 02994 04 0060 130</t>
  </si>
  <si>
    <t>к решению Совета</t>
  </si>
  <si>
    <t>(руб.)</t>
  </si>
  <si>
    <t>Налог на доходы физических лиц</t>
  </si>
  <si>
    <t xml:space="preserve"> 1 16 07000 00 0000 140</t>
  </si>
  <si>
    <t>009 1 16 07090 04 0090 140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</si>
  <si>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незаконные изготовление, продажу или передачу пневматического оружия)</t>
  </si>
  <si>
    <t>111 1 16 10100 04 0000 140</t>
  </si>
  <si>
    <t>1 16 01083 01 9000 140</t>
  </si>
  <si>
    <t>820 1 16 01083 01 9000 140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</si>
  <si>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 (иные штрафы)</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</si>
  <si>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 (иные штрафы)</t>
  </si>
  <si>
    <t>1 16 01123 01 9000 140</t>
  </si>
  <si>
    <t>820 1 16 01123 01 9000 140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</si>
  <si>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t>
  </si>
  <si>
    <t>1 16 01123 01 0000 140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</si>
  <si>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t>
  </si>
  <si>
    <t>1 16 01120 01 0000 140</t>
  </si>
  <si>
    <t>неналоговые</t>
  </si>
  <si>
    <t>штрафы</t>
  </si>
  <si>
    <t>1 17</t>
  </si>
  <si>
    <t>безвозмездные</t>
  </si>
  <si>
    <t>041 1 13 02064 04 0000 130</t>
  </si>
  <si>
    <t>182 1 08 03010 01 1060 110</t>
  </si>
  <si>
    <t>182 1 08 03010 01 4000 110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</si>
  <si>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</si>
  <si>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Государственная пошлина по делам, рассматриваемым в судах общей юрисдикции, мировыми судьями (за исключением Верховного Суда Российской Федерации) (прочие поступления)</t>
  </si>
  <si>
    <t>1 08 03010 01 1060 110</t>
  </si>
  <si>
    <t>1 08 03010 01 4000 110</t>
  </si>
  <si>
    <t>налоговые</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</si>
  <si>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</si>
  <si>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Прочие доходы от компенсации затрат бюджетов городских округов (доходы бюджета от возврата дебиторской задолженности)</t>
  </si>
  <si>
    <t>Комитет потребительского рынка, услуг и развития предпринимательства администрации города Оренбурга</t>
  </si>
  <si>
    <t>013 1 08 07150 01 1000 110</t>
  </si>
  <si>
    <t>013 1 11 09080 04 0020 120</t>
  </si>
  <si>
    <t>013 1 13 02994 04 0010 130</t>
  </si>
  <si>
    <t>013 1 16 07090 04 0010 140</t>
  </si>
  <si>
    <t>013 1 13 02994 04 0020 130</t>
  </si>
  <si>
    <t>013 1 16 07090 04 0020 140</t>
  </si>
  <si>
    <t>013 1 11 09080 04 0010 120</t>
  </si>
  <si>
    <t>субсидии на софинансирование капитальных вложений в объекты муниципальной собственности для размещения дошкольных образовательных организаций на 2022 год</t>
  </si>
  <si>
    <t>на обеспечение мероприятий по переселению граждан из аварийного жилищного фонда за счет средств, поступивших от государственной корпорации - Фонда содействия реформированию жилищно-коммунального хозяйства</t>
  </si>
  <si>
    <t>субсидии бюджетам муниципальных образований Оренбургской области на модернизацию театров юного зрителя и театров кукол на 2022 год</t>
  </si>
  <si>
    <t>013 2 02 29999 04 0000 150</t>
  </si>
  <si>
    <t>на осуществление передаваемых пономочий по финансовому обеспечению бесплатным двухразовым питанием лиц с ограниченными возможностями здоровья, а также выплату ежемесячной денежной компенсации двухразового питания обучающимся с ограниченными возможностями здоровья</t>
  </si>
  <si>
    <t>на осуществление переданных госполномочий в сфере водоснабжения, водоотведения и в области обращения с твердыми коммунальными отходами, а также по установлению регулируемых тарифов на перевозки по муниципальным маршрутам регулярных перевозок</t>
  </si>
  <si>
    <t>на организацию транспортного обслуживания населения автомобильным транспортом по межмуниципальным маршрутам в части регулярных перевозок граждан до территорий садоводческих и огороднических некоммерческих товариществ и обратно</t>
  </si>
  <si>
    <t>Субсидии бюджетам на проведение комплексных кадастровых работ</t>
  </si>
  <si>
    <t>2 02 25511 00 0000 150</t>
  </si>
  <si>
    <t>2 02 25511 04 0000 150</t>
  </si>
  <si>
    <t>Субсидии бюджетам городских округов на проведение комплексных кадастровых работ</t>
  </si>
  <si>
    <t>на проведение комплексных кадастровых работ на 2022 год и на плановый период 2023 и 2024 годов</t>
  </si>
  <si>
    <t>001 2 02 25511 04 0000 150</t>
  </si>
  <si>
    <t>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t>
  </si>
  <si>
    <t>на обеспечение государственных гарантий реализации прав на получение общедоступного и бесплатного дошкольного образования, начального общего, основного общего, среднего общего образования, а также дополнительного образования в муниципальных общеобразовательных организациях</t>
  </si>
  <si>
    <t>на осуществление переданных полномочий по финансовому обеспечению получения дошкольного образования в частных дошкольных образовательных и общеобразовательных организациях, осуществляющих общеобразовательную деятельность по основным общеобразовательным программам</t>
  </si>
  <si>
    <t>на создание условий для развития сельскохозяйственного производства, расширения рынка сельскохозяйственной продукции, сырья и продовольствия</t>
  </si>
  <si>
    <t>управление по информатике и связи города Оренбурга</t>
  </si>
  <si>
    <t>029 1 16 07010 04 0000 140</t>
  </si>
  <si>
    <t>842 1 16 10123 01 0000 140</t>
  </si>
  <si>
    <t>062 1 17 05040 04 0000 180</t>
  </si>
  <si>
    <t>Субсидии бюджетам на закупку контейнеров для раздельного накопления твердых коммунальных бытовых отходов</t>
  </si>
  <si>
    <t>Субсидии бюджетам городских округов на закупку контейнеров для раздельного накопления твердых коммунальных бытовых отходов</t>
  </si>
  <si>
    <t>2 02 25269 00 0000 150</t>
  </si>
  <si>
    <t>2 02 25269 04 0000 150</t>
  </si>
  <si>
    <t xml:space="preserve"> на закупку контейнеров для раздельного накопления твердых коммунальных бытовых отходов</t>
  </si>
  <si>
    <t>001 2 02 25269 04 0000 150</t>
  </si>
  <si>
    <t>Плата за выбросы загрязняющих веществ в атмосферный воздух стационарными объектами (пени по соотвествующему платежу)</t>
  </si>
  <si>
    <t xml:space="preserve"> 1 12 01010 01 2100 120</t>
  </si>
  <si>
    <t>048 1 12 01010 01 2100 120</t>
  </si>
  <si>
    <t>Плата за размещение отходов производства (пени по соотвествующему платежу)</t>
  </si>
  <si>
    <t xml:space="preserve"> 1 12 01041 01 2100 120</t>
  </si>
  <si>
    <t>048 1 12 01041 01 2100 120</t>
  </si>
  <si>
    <t>001 1 13 02994 04 0060 130</t>
  </si>
  <si>
    <t>005 1 13 02994 04 0090 130</t>
  </si>
  <si>
    <t>111 1 14 02042 04 0000 440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</si>
  <si>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</si>
  <si>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1 16 01183 01 0000 140</t>
  </si>
  <si>
    <t>820 1 16 01183 01 0000 140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</si>
  <si>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органов муниципального контроля (иные штрафы)</t>
  </si>
  <si>
    <t>005 1 16 01194 01 9000 140</t>
  </si>
  <si>
    <t>Оренбургский городской Совет</t>
  </si>
  <si>
    <t>004 1 16 10031 04 0000 140</t>
  </si>
  <si>
    <t>Приволжское межрегиональное территориальное управление Федерального агентства по техническому регулированию и метрологии</t>
  </si>
  <si>
    <t>172 1 16 10123 01 0041 140</t>
  </si>
  <si>
    <t>008 1 16 11050 01 0000 140</t>
  </si>
  <si>
    <t>009 1 16 11050 01 0000 140</t>
  </si>
  <si>
    <t>комитет потребительского рынка, услуг и развития предпринимательства администрации города Оренбурга</t>
  </si>
  <si>
    <t>013 1 17 01040 04 0000 180</t>
  </si>
  <si>
    <t>182 1 08 07310 01 8000 110</t>
  </si>
  <si>
    <t>1 09 00 000 00 0000 110</t>
  </si>
  <si>
    <t xml:space="preserve">Министерство образования Оренбургской области </t>
  </si>
  <si>
    <r>
      <t xml:space="preserve">817 1 16 01203 01 </t>
    </r>
    <r>
      <rPr>
        <b/>
        <u/>
        <sz val="12"/>
        <color theme="9" tint="-0.499984740745262"/>
        <rFont val="Times New Roman"/>
        <family val="1"/>
        <charset val="204"/>
      </rPr>
      <t xml:space="preserve">0000 </t>
    </r>
    <r>
      <rPr>
        <sz val="12"/>
        <color theme="9" tint="-0.499984740745262"/>
        <rFont val="Times New Roman"/>
        <family val="1"/>
        <charset val="204"/>
      </rPr>
      <t>140</t>
    </r>
  </si>
  <si>
    <t>871 1 16 01053 01  0000 140</t>
  </si>
  <si>
    <t>1 16 01194 01 9000 140</t>
  </si>
  <si>
    <t>2 02 25229 00 0000 150</t>
  </si>
  <si>
    <t>2 02 25229 04 0000 150</t>
  </si>
  <si>
    <t>037 2 02 25229 04 0000 150</t>
  </si>
  <si>
    <t xml:space="preserve">Субсидии бюджетам городских округов на техническое оснащение муниципальных музеев
</t>
  </si>
  <si>
    <t>Субсидии бюджетам на техническое оснащение муниципальных музеев</t>
  </si>
  <si>
    <t>2 02 25590 00 0000 150</t>
  </si>
  <si>
    <t>2 02 25590 04 0000 150</t>
  </si>
  <si>
    <t>062 2 02 25590 04 0000 150</t>
  </si>
  <si>
    <t>на техническое оснащение муниципальных музеев</t>
  </si>
  <si>
    <t>Субсидии бюджетам на реконструкцию и капитальный ремонт муниципальных музеев</t>
  </si>
  <si>
    <t>Субсидии бюджетам городских округов на реконструкцию и капитальный ремонт муниципальных музеев</t>
  </si>
  <si>
    <t>на реконструкцию и капитальный ремонт муниципальных музеев</t>
  </si>
  <si>
    <t>2 02 25597 00 0000 150</t>
  </si>
  <si>
    <t>2 02 25597 04 0000 150</t>
  </si>
  <si>
    <t>062 2 02 25597 04 0000150</t>
  </si>
  <si>
    <t>Субсидии бюджетам на софинансирование закупки оборудования для созздания "умных" спортивных площадок</t>
  </si>
  <si>
    <t>Субсидии бюджетам городских округов на софинансирование закупки оборудования для созздания "умных" спортивных площадок</t>
  </si>
  <si>
    <t>на софинансирование закупки оборудования для созздания "умных" спортивных площадок</t>
  </si>
  <si>
    <t>2 02 25753 00 0000 150</t>
  </si>
  <si>
    <t>2 02 25753 04 0000 150</t>
  </si>
  <si>
    <t>на создание спортивных площадок</t>
  </si>
  <si>
    <t>037 2 02 29999 04 0000 150</t>
  </si>
  <si>
    <t>на обеспечение в муниципальных образовательных организациях требований к антититерроистической защищенности объектов (территорий)</t>
  </si>
  <si>
    <t>на модернизацию объектов инфраструктуры, предназначенных для отдыха детей и их оздоровления</t>
  </si>
  <si>
    <t>на реализацию мероприятий по переселению граждан из домов блокировнной застройки, признанных аварийными до 1 января 2017 года</t>
  </si>
  <si>
    <t>на модернизацию объектов муниципальной собственности  для размещения дошкольных общеобразовательных организаций</t>
  </si>
  <si>
    <t>039 2 02  29999 04 0000 150</t>
  </si>
  <si>
    <t>Комитет потребительского рынка, услуг и развития предпринимательства</t>
  </si>
  <si>
    <t>013 1 13 02994 04 0060 130</t>
  </si>
  <si>
    <t>департамет градостроительства и земельных отношений</t>
  </si>
  <si>
    <t>041 1 13 02994 04 0060 130</t>
  </si>
  <si>
    <t>1 13 02994 04 0091 130</t>
  </si>
  <si>
    <t>112 1 13 02994 04 0091 130</t>
  </si>
  <si>
    <t>012 1 14 02042 04 0000 440</t>
  </si>
  <si>
    <t>820 1 16 01203 01 0012 140</t>
  </si>
  <si>
    <t>112 1 16 10061 04 0000 140</t>
  </si>
  <si>
    <t>Отделение по Оренбургской области Уральского главного управления Центрального банка Российской Федерации</t>
  </si>
  <si>
    <t>999 1 16 10123 01 0041 140</t>
  </si>
  <si>
    <t xml:space="preserve">Межбюджетные трансферты, передаваемые бюджетам городских округов на создание модельных муниципальных библиотек </t>
  </si>
  <si>
    <t xml:space="preserve"> 2 02 45454 04 0000 150</t>
  </si>
  <si>
    <t xml:space="preserve"> на создание модельных муниципальных библиотек </t>
  </si>
  <si>
    <t xml:space="preserve">2 02 45454 00 0000 150
</t>
  </si>
  <si>
    <t>Межбюджетные трансферты, передаваемые бюджетам на создание модельных муниципальных библиотек</t>
  </si>
  <si>
    <t>Комитет по делам архивов Оренбургской области</t>
  </si>
  <si>
    <t>818 1 16 10123 01 0041 140</t>
  </si>
  <si>
    <t>041 1 08 07173 01 1000 110</t>
  </si>
  <si>
    <t>041 1 16 10100 04 0000 140</t>
  </si>
  <si>
    <t>041 1 16 11064 01 0000 140</t>
  </si>
  <si>
    <t>001 1 16 10032 04 0000 140</t>
  </si>
  <si>
    <t>008 1 13 01994 04 0000 130</t>
  </si>
  <si>
    <t>009 1 13 01994 04 0000 130</t>
  </si>
  <si>
    <t>811 1 16 01183 01 0000 140</t>
  </si>
  <si>
    <t>Прочие дотации</t>
  </si>
  <si>
    <t>Прочие дотации бюджетам городских округов</t>
  </si>
  <si>
    <t>2 02 19999 04 0000 150</t>
  </si>
  <si>
    <t xml:space="preserve"> 2 02 19999 00 0000 150</t>
  </si>
  <si>
    <t>811 1 16 01063 01 0023 140</t>
  </si>
  <si>
    <t>001 2 02 19999 04 0000 150</t>
  </si>
  <si>
    <t>039 2 02 25753 04 0000 150</t>
  </si>
  <si>
    <t xml:space="preserve">на софинансирование расходов  по обустройству мест (площадок) накопления твердых коммунальных отходов </t>
  </si>
  <si>
    <t>2 02 25750 00 0000 150</t>
  </si>
  <si>
    <t>Субсидии бюджетам на реализацию мероприятий по модернизации школьных систем образования</t>
  </si>
  <si>
    <t>Субсидии бюджетам городских округов на реализацию мероприятий по модернизации школьных систем образования</t>
  </si>
  <si>
    <t>по модернизации школьных систем образования</t>
  </si>
  <si>
    <t>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</si>
  <si>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Субсидии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</si>
  <si>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</si>
  <si>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2 02 25179 00 0000 150</t>
  </si>
  <si>
    <t>2 02 25179 04 0000 150</t>
  </si>
  <si>
    <t>Субсидии бюджетам на ликвидацию несанкционированных свалок в границах городов и наиболее опасных объектов накопленного вреда окружающей среде</t>
  </si>
  <si>
    <t>Субсидии бюджетам городских округов на ликвидацию несанкционированных свалок в границах городов и наиболее опасных объектов накопленного вреда окружающей среде</t>
  </si>
  <si>
    <t>на ликвидацию несанкционированных свалок в границах городов и наиболее опасных объектов накопленного вреда окружающей среде</t>
  </si>
  <si>
    <t>2 02 25242 00 0000 150</t>
  </si>
  <si>
    <t>2 02 25242 04 0000 150</t>
  </si>
  <si>
    <t>039 2 02 49999 04 0000 150</t>
  </si>
  <si>
    <t>039 2 02 25179 04 0000 150</t>
  </si>
  <si>
    <t>041 2 02 20077 04 0000 150</t>
  </si>
  <si>
    <t>041 2 02 20216 04 0000 150</t>
  </si>
  <si>
    <t>041 2 02 25021 04 0000 150</t>
  </si>
  <si>
    <t>041 2 02 25305 04 0000 150</t>
  </si>
  <si>
    <t>041 2 02 25555 04 0000 150</t>
  </si>
  <si>
    <t>001 2 02 25242 04 0000 150</t>
  </si>
  <si>
    <t>2 02 25750 04 0000 150</t>
  </si>
  <si>
    <t>039 2 02 25750 04 0000 150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</si>
  <si>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650 000 рублей)</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</si>
  <si>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650 000 рублей) (сумма платежа (перерасчеты, недоимка и задолженность по соответствующему платежу, в том числе по отмененному)</t>
  </si>
  <si>
    <t>182 1 01 02050 01 1000 110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</si>
  <si>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650 000 рублей)</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</si>
  <si>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650 000 рублей) (сумма платежа (перерасчеты, недоимка и задолженность по соответствующему платежу, в том числе по отмененному)</t>
  </si>
  <si>
    <t>182 1 01 02100 01 1000 110</t>
  </si>
  <si>
    <t>1 01 02100 01 0000 110</t>
  </si>
  <si>
    <t>1 01 02100 01 1000 110</t>
  </si>
  <si>
    <t xml:space="preserve"> 1 01 02050 01 0000 110</t>
  </si>
  <si>
    <t>1 01 02050 01 1000 110</t>
  </si>
  <si>
    <t>039 1 11 05324 04 0000 120</t>
  </si>
  <si>
    <t>111 1 13 02994 04 0060 130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</si>
  <si>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нарушение законодательства в области обеспечения санитарно-эпидемиологического благополучия населения)</t>
  </si>
  <si>
    <t>1 16 01063 01 0003 140</t>
  </si>
  <si>
    <t>811 1 16 01063 01 0003 140</t>
  </si>
  <si>
    <t>811 1 16 01063 01 0008 140</t>
  </si>
  <si>
    <t>811 1 16 01193 01 0013 140</t>
  </si>
  <si>
    <t>на содержание муниципального имущества</t>
  </si>
  <si>
    <t>за участие в конкурсах</t>
  </si>
  <si>
    <t>заработная плата</t>
  </si>
  <si>
    <t>по результатам ежегодного конкурса на лучшую единую дежурно-диспетчерскую службу</t>
  </si>
  <si>
    <t>112 2 02 20077 04 0000 150</t>
  </si>
  <si>
    <t>Управление по гражданской обороне, чрезвычайным ситуациям и пожарной безопасности</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</si>
  <si>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650 000 рублей)</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</si>
  <si>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650 000 рублей) (сумма платежа (перерасчеты, недоимка и задолженность по соответствующему платежу, в том числе по отмененному)</t>
  </si>
  <si>
    <t xml:space="preserve"> 1 01 02 090 01 0000 110</t>
  </si>
  <si>
    <t>1 01 02 090 01 1000 110</t>
  </si>
  <si>
    <t>182 1 01 02 090 01 1000 110</t>
  </si>
  <si>
    <t>182 1 01 02 130 01 1000 110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</si>
  <si>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</si>
  <si>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</si>
  <si>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городских округов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</si>
  <si>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1 11 05 400 00 0000 120</t>
  </si>
  <si>
    <t>1 11 05 410 00 0000 120</t>
  </si>
  <si>
    <t>1 11 05 410 04 0000 120</t>
  </si>
  <si>
    <t>041 1 11 05 410 04 0000 120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</si>
  <si>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</si>
  <si>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расположены в границах городских округов,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</si>
  <si>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министерство природных ресурсов,экологии и имущественных отношений Оренбургской области</t>
  </si>
  <si>
    <t>1 11 05 430 00 0000 120</t>
  </si>
  <si>
    <t>1 11 05 430 04 0000 120</t>
  </si>
  <si>
    <t>817 1 11 09044 04 0000 120</t>
  </si>
  <si>
    <t>контрольно-ревизионное управление</t>
  </si>
  <si>
    <t>003 1 13 02994 04 0060 130</t>
  </si>
  <si>
    <t>009 1 13 02994 04 0060 130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</si>
  <si>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нарушение законодательства об организации предоставления государственных и муниципальных услуг)</t>
  </si>
  <si>
    <t>820 1 16 01 053 01 0063 140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</si>
  <si>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нарушение установленного порядка патентования объектов промышленной собственности в иностранных государствах)</t>
  </si>
  <si>
    <t>1 16 01 073 01 0028 140</t>
  </si>
  <si>
    <t>820 1 16 01 073 01 0028 140</t>
  </si>
  <si>
    <t>820 1 16 02010 02 0000 140</t>
  </si>
  <si>
    <t>040 1 11 05324 04 0000 120</t>
  </si>
  <si>
    <t>Министерство архитектуры и пространственно-градостроительного развития Оренбургской области</t>
  </si>
  <si>
    <t>827 1 11 09044 04 0050 120</t>
  </si>
  <si>
    <t>062 1 13 02994 04 0060 130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</si>
  <si>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нарушение условий государственного контракта по государственному оборонному заказу либо условий договора, заключенного в целях выполнения государственного оборонного заказа)</t>
  </si>
  <si>
    <t>820 1 16 01 143 01 0055 140</t>
  </si>
  <si>
    <t>проведение мероприятий в сфере обществееного правопорядка</t>
  </si>
  <si>
    <t xml:space="preserve">на капитальный ремонт и ремонту автомобильных дорог общего пользования населенных пунктов </t>
  </si>
  <si>
    <t>025 1 13 02994 04 0090 130</t>
  </si>
  <si>
    <t>827 1 08 07150 01 1000 110</t>
  </si>
  <si>
    <t>038 2 07 04020 04 0000 150</t>
  </si>
  <si>
    <t>039 2 02 15002 04 0000 150</t>
  </si>
  <si>
    <t>182 1 03 02231 01 0000 110</t>
  </si>
  <si>
    <t>182 1 03 02241 01 0000 110</t>
  </si>
  <si>
    <t>182 1 03 02251 01 0000 110</t>
  </si>
  <si>
    <t>062 2 02 45454 04 0000 150</t>
  </si>
  <si>
    <t>Волго-камское территориальное управление Федерального агентства по рыболовству</t>
  </si>
  <si>
    <t>Департамент жилищных и имущественных отношений города Оренбурга</t>
  </si>
  <si>
    <t>Межрегиональное территориальное управление Федеральной службы по надзору в сфере транспорта по Приволжскому федеральному округу</t>
  </si>
  <si>
    <t xml:space="preserve">на стимулирование программ развития жилищного строительства субъектов РФ за счет бюджетных кредитов в целях опережающего финансового обеспечения расходных обязательств </t>
  </si>
  <si>
    <t xml:space="preserve">на софинансирование капитальных вложений в объекты муниципальной собственности в целях стимулирования жилищного строительства </t>
  </si>
  <si>
    <t>на софинансирование капитальных вложений в объекты муниципальной собственности в целях стимулирования жилищного строительства за счет средств областного бюджета (в рамках опережающего финансировая расходных обязательств)</t>
  </si>
  <si>
    <t xml:space="preserve">на софинансирование расходов по финансовому обеспечению затрат лизингополучателей, возникающих при оплате лизинговых платежей по договорам финансовой аренды (лизинга) подвижного состава наземного общественного транспорта (автобусов)
</t>
  </si>
  <si>
    <t>062 1 14 02042 04 0000 440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</si>
  <si>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</si>
  <si>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</si>
  <si>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округов</t>
  </si>
  <si>
    <t>037 1 17 01040 04 0000 180</t>
  </si>
  <si>
    <t>на создание новых мест в общеобразовательных организациях в связи с ростом числа обучающихся, вызванным демографическим фактором (школа на 1755 мест по ул.Гаранькина)</t>
  </si>
  <si>
    <t>006 1 11 09044 04 0010 120</t>
  </si>
  <si>
    <t>006 1 11 09044 04 0020 120</t>
  </si>
  <si>
    <t>006 1 11 09044 04 0030 120</t>
  </si>
  <si>
    <t>112 1 16 10032 04 0000 140</t>
  </si>
  <si>
    <t>041 1 14 06312 04 0000 430</t>
  </si>
  <si>
    <t>1 14 06312 04 0000 430</t>
  </si>
  <si>
    <t xml:space="preserve"> 1 14 06310 00 0000 430</t>
  </si>
  <si>
    <t>1 14 06300 00 0000 430</t>
  </si>
  <si>
    <t>2026 год</t>
  </si>
  <si>
    <t>008 1 11 05034 04 0000 120</t>
  </si>
  <si>
    <t>112 1 11 09044 04 0000 120</t>
  </si>
  <si>
    <t>006 1 14 02042 04 0000 440</t>
  </si>
  <si>
    <t>департамент имущественных и жилищных отношений админситрации города Оренбурга</t>
  </si>
  <si>
    <t>811 1 16 01063 01 0009 140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</si>
  <si>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продажу товаров, выполнение работ либо оказание услуг при отсутствии установленной информации либо неприменение в установленных федеральными законами случаях контрольно-кассовой техники)</t>
  </si>
  <si>
    <t>820 1 16 01 143 01 0005 140</t>
  </si>
  <si>
    <t>006 1 16 10032 04 0000 140</t>
  </si>
  <si>
    <t xml:space="preserve">объекты коммунальной инфраструктуры </t>
  </si>
  <si>
    <t>006 2 02 30024 04 0000 150</t>
  </si>
  <si>
    <t xml:space="preserve">на выполнение отедельных госудасртвенных полномочий по защите населения от болезней, общих для человека и животных, в части сбора, утилизации и уничтожения биологических отходов </t>
  </si>
  <si>
    <t xml:space="preserve">на создание объектов транспортной инраструктуры в целях реализации инфраструкторных проектов на плановый период </t>
  </si>
  <si>
    <t>006 2 02 20299 04 0000 150</t>
  </si>
  <si>
    <t>на осуществление мероприятий, направленных на создание некапитальных объектов (быстровозводимых конструкций) отдыха детей и их оздоровления</t>
  </si>
  <si>
    <t>006 2 02 35082 04 0000 150</t>
  </si>
  <si>
    <t>006 2 02 29999 04 0000 150</t>
  </si>
  <si>
    <t>008 2 02 29999 04 0000 150</t>
  </si>
  <si>
    <t>001 1 11 05034 04 0000 120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</si>
  <si>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нарушение установленного порядка проведения специальной оценки условий труда)</t>
  </si>
  <si>
    <t>820 1 16 01 143 01 0054 140</t>
  </si>
  <si>
    <t>076 1 16 11050 01 0000 140</t>
  </si>
  <si>
    <t>на софинансирование капитальных вложений в объекты муниципальной собственности в целях стимулирования жилищного строительства (автомобильные дороги)</t>
  </si>
  <si>
    <t>на создание объектов инфраструктуры в целях реализации инфраструктурных проектов (технологическое присоединение к сетям электро, тепло, водоснабжения и водоотведения)</t>
  </si>
  <si>
    <t>Субсидии бюджетам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t>
  </si>
  <si>
    <t xml:space="preserve">Субсидии бюджетам городских округов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
</t>
  </si>
  <si>
    <t xml:space="preserve">на поддержку творческой деятельности и техническое оснащение детских и кукольных театров </t>
  </si>
  <si>
    <t>Федеральный проект "Культурная среда" модернизация региональных и муниципальных детских школ искусствпо видам искусств</t>
  </si>
  <si>
    <t>на модернизацию объектов муниципальной собственности  для размещения образовательных организаций</t>
  </si>
  <si>
    <t xml:space="preserve">на обеспечение бесплатным двухразовым питанием лиц с ограниченными возможностями здоровья, обучающихся в муниципальных общеобразовательных организациях </t>
  </si>
  <si>
    <t>на обеспечение в муниципальных образовательных организациях требований к антитеррористической защищенности объектов</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</si>
  <si>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</si>
  <si>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Межбюджетные трансферты,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</si>
  <si>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 (иные штрафы)</t>
  </si>
  <si>
    <t>1 16 10129 01 9000 140</t>
  </si>
  <si>
    <t>182 1 16 10129 01 9000 140</t>
  </si>
  <si>
    <t>006 2 02 20302 04 0000 150</t>
  </si>
  <si>
    <t xml:space="preserve">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 </t>
  </si>
  <si>
    <t>2 02 25494 00 0000 150</t>
  </si>
  <si>
    <t>2 02 25494 04 0000 150</t>
  </si>
  <si>
    <t>039 2 02 25494 04 0000 150</t>
  </si>
  <si>
    <t>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t>
  </si>
  <si>
    <t>006 2 02 25497 04 0000 150</t>
  </si>
  <si>
    <t>039 2 02 29999 04 0000 15</t>
  </si>
  <si>
    <t>009 2 02 29999 04 0000 150</t>
  </si>
  <si>
    <t>на выполнение мероприятий по обеспечению антитеррористической защищенности объектов (территорий) стационарного типа, предназначенных для организации отдыха детей и их оздоровления</t>
  </si>
  <si>
    <t>013 1 13 02994 04 0090 130</t>
  </si>
  <si>
    <t>820 1 16 01 053 01 0271 140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</si>
  <si>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нарушение правил осуществления предпринимательской деятельности по управлению многоквартирными домами)</t>
  </si>
  <si>
    <t>820 1 16 01 073 01 0233 140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</si>
  <si>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(штрафы за нарушение правил обращения с пестицидами и агрохимикатами)</t>
  </si>
  <si>
    <t>820 1 16 01083 01 0003 140</t>
  </si>
  <si>
    <t>1 16 01083 01 0003 140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</si>
  <si>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 (штрафы за нарушение требований промышленной безопасности или условий лицензий на осуществление видов деятельности в области промышленной безопасности опасных производственных объектов)</t>
  </si>
  <si>
    <t>820 1 16 01093 01 0001 140</t>
  </si>
  <si>
    <t>1 16 01093 01 0001 140</t>
  </si>
  <si>
    <t>820 1 16 01123 01 0000 140</t>
  </si>
  <si>
    <t>811 1 16 01203 01 0008 140</t>
  </si>
  <si>
    <t>828 1 16 01203 01 9000 140</t>
  </si>
  <si>
    <t>Комитет внутреннего государственного финансового контроля Оренбургской области</t>
  </si>
  <si>
    <t>Платежи по искам о возмещении вреда, причиненного почвам, а также платежи, уплачиваемые при добровольном возмещении вреда, причиненного почвам, подлежащие зачислению в бюджет муниципального образования (за исключением вреда, причиненного на особо охраняемых природных территориях)</t>
  </si>
  <si>
    <t>1 16 11130 01 0000 140</t>
  </si>
  <si>
    <t>048 1 16 11130 01 0000 140</t>
  </si>
  <si>
    <t>на приведение в нормативное состояние автомобильных дорог городских агломераций</t>
  </si>
  <si>
    <t>Магистраль районного значения, соединяющая ул. Степана Разина и Загородное шоссе, (Дублер ул. Чкалова) в г. Оренбурге. 3 этап, Оренбургская Область, Город Оренбург</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</si>
  <si>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(штрафы за незаконную рубку, повреждение лесных насаждений или самовольное выкапывание в лесах деревьев, кустарников, лиан)</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</si>
  <si>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</si>
  <si>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</si>
  <si>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(штрафы за нарушение правил охоты, правил, регламентирующих рыболовство и другие виды пользования объектами животного мира)</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</si>
  <si>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</si>
  <si>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</si>
  <si>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(штрафы за нарушение сроков представления налоговой декларации (расчета по страховым взносам)</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</si>
  <si>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(штрафы за непредставление (несообщение) сведений, необходимых для осуществления налогового контроля)</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</si>
  <si>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(штрафы за производство или продажу товаров и продукции, в отношении которых установлены требования по маркировке и (или) нанесению информации, без соответствующей маркировки и (или) информации, а также с нарушением установленного порядка нанесения такой маркировки и (или) информации)</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</si>
  <si>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(иные штрафы)</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</si>
  <si>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должностными лицами органов муниципального контроля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</si>
  <si>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Платежи, уплачиваемые в целях возмещения вреда, причиняемого автомобильным дорогам местного значения тяжеловесными транспортными средствами</t>
  </si>
  <si>
    <t>009 1 13 02994 04 0020 130</t>
  </si>
  <si>
    <t>817 1 11 05430 04 0000 120</t>
  </si>
  <si>
    <t>за счет средств резервного фонда по ЧС Оренбургской области</t>
  </si>
  <si>
    <t>041 2 02 15002 04 0000 150</t>
  </si>
  <si>
    <t>025 2 02 19999 04 0000 150</t>
  </si>
  <si>
    <t xml:space="preserve">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</si>
  <si>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 xml:space="preserve"> 039 1 16 10032 04 0000 140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</si>
  <si>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(штрафы за нарушение требований лесного законодательства об учете древесины и сделок с ней)</t>
  </si>
  <si>
    <t xml:space="preserve"> 013 1 16 10031 04 0000 140</t>
  </si>
  <si>
    <t xml:space="preserve"> 1 01 02021 01 0000 110</t>
  </si>
  <si>
    <t>1 01 02021 01 1000 110</t>
  </si>
  <si>
    <t>182 1 01 02021 01 1000 110</t>
  </si>
  <si>
    <t>182 1 01 02022 01 1000 110</t>
  </si>
  <si>
    <t>1 01 02022 01 1000 110</t>
  </si>
  <si>
    <t xml:space="preserve"> 1 01 02022 01 0000 110</t>
  </si>
  <si>
    <t xml:space="preserve">Налог на доходы физических лиц в части суммы налога, относящейся к части налоговой базы, превышающей 5 миллионов рублей, уплачиваемой на основании налогового уведомления налогоплательщиками, для которых выполнено условие, предусмотренное абзацем четвертым пункта 6 статьи 228 Налогового кодекса Российской Федерации
</t>
  </si>
  <si>
    <t xml:space="preserve">Налог на доходы физических лиц в части суммы налога, относящейся к части налоговой базы, превышающей 5 миллионов рублей, уплачиваемой на основании налогового уведомления налогоплательщиками, для которых выполнено условие, предусмотренное абзацем четвертым пункта 6 статьи 228 Налогового кодекса Российской Федерации (сумма платежа (перерасчеты, недоимка и задолженность по соответствующему платежу, в том числе по отмененному)
</t>
  </si>
  <si>
    <t>1 01 02120 01 0000 110</t>
  </si>
  <si>
    <t>1 01 02120 01 1000 110</t>
  </si>
  <si>
    <t>182 1 01 02120 01 1000 110</t>
  </si>
  <si>
    <t xml:space="preserve">1 01 02160 01 0000 110
</t>
  </si>
  <si>
    <t xml:space="preserve">1 01 02160 01 1000 110
</t>
  </si>
  <si>
    <t>182 1 01 02150 01 1000 110</t>
  </si>
  <si>
    <t xml:space="preserve"> 1 01 02130 01 0000 110</t>
  </si>
  <si>
    <t>1 01 02130 01 1000 110</t>
  </si>
  <si>
    <t>1 01 02140 01 0000 110</t>
  </si>
  <si>
    <t xml:space="preserve"> 1 01 02140 01 1000 110</t>
  </si>
  <si>
    <t>182 1 01 02140 01 1000 110</t>
  </si>
  <si>
    <t>1 01 02150 01 0000 110</t>
  </si>
  <si>
    <t xml:space="preserve"> 1 01 02150 01 1000 110</t>
  </si>
  <si>
    <t>182 1 01 02160 01 1000 110</t>
  </si>
  <si>
    <t xml:space="preserve">1 01 02170 01 0000 110
</t>
  </si>
  <si>
    <t xml:space="preserve">1 01 02170 01 1000 110
</t>
  </si>
  <si>
    <t xml:space="preserve">182 1 01 02170 01 1000 110
</t>
  </si>
  <si>
    <t>182 1 03 02261 01 0000 110</t>
  </si>
  <si>
    <t>2027 год</t>
  </si>
  <si>
    <t>811 1 16 01143 01 9000 140</t>
  </si>
  <si>
    <t>брендирование помещений и осуществлениеремонтных работ в муниципальных образовательных организациях</t>
  </si>
  <si>
    <t>2 02 45050 04 0000 150</t>
  </si>
  <si>
    <t>2 02 45050 00 0000 150</t>
  </si>
  <si>
    <t>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t>
  </si>
  <si>
    <t>039 2 02 45050 04 0000 150</t>
  </si>
  <si>
    <t>041 2 02 29999 04 0000 150</t>
  </si>
  <si>
    <t>на достижение показателей государственной программы "Развития туризма"</t>
  </si>
  <si>
    <t>Субсидии бюджетам за счет средств резервного фонда Правительства Российской Федерации</t>
  </si>
  <si>
    <t>Субсидии бюджетам городских округов за счет средств резервного фонда Правительства Российской Федерации</t>
  </si>
  <si>
    <t>2 02 29001 00 0000 150</t>
  </si>
  <si>
    <t>2 02 29001 04 0000 150</t>
  </si>
  <si>
    <t>112 2 02 29001 04 0000 150</t>
  </si>
  <si>
    <t>041 2 02 29001 04 0000 150</t>
  </si>
  <si>
    <t>на создание объектов инфраструктуры в целях реализации проектов по развитию территорий, расположенных в границах населенных пунктов, предусматривающих строительство жилья</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</si>
  <si>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(плата за право на заключение договора (контракта))</t>
  </si>
  <si>
    <t>на поддержку мер по обеспечению сбалансированности бюджетов (за счет средств резервного фонда по ЧС Оренбургской области)</t>
  </si>
  <si>
    <t>на поддержку мер по обеспечению сбалансированности бюджетов муниципальных образований</t>
  </si>
  <si>
    <t>для стимулирования повышения уровня социально-экономического развития и качества управления финансами</t>
  </si>
  <si>
    <t>Строительство автомобильной дороги от ул. Тихая до ул. Автомобилистов (1 этап)</t>
  </si>
  <si>
    <t>Строительство автомобильной дороги от ул. Тихая (2 этап)</t>
  </si>
  <si>
    <t>Строительство транспортной развязки на пересечении улицы Гаранькина и Загородного шоссе в г. Оренбурге</t>
  </si>
  <si>
    <t>Субсидии областного бюджета на обеспечение мероприятий по переселению граждан из АЖФ, в том числе переселению граждан из АЖФ с учетом необходимости развития малоэтажного жилищного строительства, поступивших от гос.корпорации - Фонда содействия реформированию ЖКХ</t>
  </si>
  <si>
    <t>Субсидии на обеспечение мероприятий по переселению граждан из АЖФ, в том числе переселение граждан из АЖФ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</si>
  <si>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Субсидии областного бюджета на обеспечение мероприятий по переселению граждан из АЖФ, в том числе переселению граждан из АЖФ с учетом необходимости развития малоэтажного жилищного строительства</t>
  </si>
  <si>
    <t>Субсидии бюджетам муниципальных образований на обеспечение мероприятий по переселению граждан из АЖФ, в том числе переселению граждан из АЖФ с учетом необходимости развития малоэтажного жилищного строительства, за счет средств из областного бюджета</t>
  </si>
  <si>
    <t>Строительство магистрали районного значения соединяющей ул. Степана Разина и Загородное шоссе (Дублер ул. Чкалова) в г. Оренбурге. 1 этап, Оренбургская Область, Город Оренбург)</t>
  </si>
  <si>
    <t>Строительство дороги ул. Маршала Советского Союза Рокоссовского, соединяющей ул. Терешковой и пр. Победы в г. Оренбурге. Участок, соединяющий ул. Терешковой и пр. Победы в г. Оренбурге. 1 пусковой комплекс., Оренбургская Область, Город Оренбург)</t>
  </si>
  <si>
    <t xml:space="preserve"> в целях софинансирования расходных обязательств, возникающих при ликвидации последствий чрезвычайной ситуации, вызванной в результате прохождения весеннего паводка на территории Оренбургской области, по восстановлению объектов благоустройства за счет средств резервного фонда Правительства Российской Федерации</t>
  </si>
  <si>
    <t xml:space="preserve"> в целях софинансирования расходных обязательств, возникающих при ликвидации последствий чрезвычайной ситуации, вызванной в результате прохождения весеннего паводка на территории Оренбургской области, по восстановлению автомобильных дорог местного значения за счет средств резервного фонда Правительства Российской Федерации (Выполнены мероприятия по восстановлению автомобильных дорог местного значения при ликвидации последствий чрезвычайной ситуации в Оренбургской области)</t>
  </si>
  <si>
    <t xml:space="preserve"> в целях софинансирования расходных обязательств, возникающих при ликвидации последствий чрезвычайной ситуации, вызванной в результате прохождения весеннего паводка на территории Оренбургской области, по восстановлению объектов жилищно-коммунального хозяйства за счет средств резервного фонда Правительства Российской Федерации</t>
  </si>
  <si>
    <t xml:space="preserve">на оснащение оборудованием вновь построенных объектов муниципальной собственности для размещения общеобразовательных организаций </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</si>
  <si>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</si>
  <si>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 xml:space="preserve"> 1 01 02023 01 0000 110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</si>
  <si>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(сумма платежа (перерасчеты, недоимка и задолженность по соответствующему платежу, в том числе по отмененному)</t>
  </si>
  <si>
    <t>1 01 02023 01 1000 110</t>
  </si>
  <si>
    <t>182 1 01 02023 01 1000 110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</si>
  <si>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 (сумма платежа (перерасчеты, недоимка и задолженность по соответствующему платежу, в том числе по отмененному)</t>
  </si>
  <si>
    <t xml:space="preserve"> 1 01 02024 01 0000 110</t>
  </si>
  <si>
    <t>1 01 02024 01 1000 110</t>
  </si>
  <si>
    <t>182 1 01 02024 01 1000 110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</si>
  <si>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</si>
  <si>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 (сумма платежа (перерасчеты, недоимка и задолженность по соответствующему платежу, в том числе по отмененному)</t>
  </si>
  <si>
    <t xml:space="preserve">1 01 02180 01 0000 110
</t>
  </si>
  <si>
    <t xml:space="preserve">1 01 02180 01 1000 110
</t>
  </si>
  <si>
    <t xml:space="preserve">182 1 01 02180 01 1000 110
</t>
  </si>
  <si>
    <t xml:space="preserve">1 01 02210 01 0000 110
</t>
  </si>
  <si>
    <t xml:space="preserve">1 01 02210 01 1000 110
</t>
  </si>
  <si>
    <t xml:space="preserve">182 1 01 02210 01 1000 110
</t>
  </si>
  <si>
    <t xml:space="preserve">1 01 02230 01 0000 110
</t>
  </si>
  <si>
    <t xml:space="preserve">1 01 02230 01 1000 110
</t>
  </si>
  <si>
    <t xml:space="preserve">182 1 01 02230 01 1000 110
</t>
  </si>
  <si>
    <t>Налог, взимаемый в связи с применением специального налогового режима "Автоматизированная упрощенная система налогообложения"</t>
  </si>
  <si>
    <t>Налог, взимаемый в связи с применением специального налогового режима "Автоматизированная упрощенная система налогообложения" (сумма платежа (перерасчеты, недоимка и задолженность по соответствующему платежу, в том числе по отмененному)</t>
  </si>
  <si>
    <t xml:space="preserve"> 1 05 07000 01 0000 110</t>
  </si>
  <si>
    <t xml:space="preserve"> 1 05 07000 01 1000 110</t>
  </si>
  <si>
    <t>182 1 05 07000 01 1000 110</t>
  </si>
  <si>
    <t>817 1 16 01203 01 9000 140</t>
  </si>
  <si>
    <t>министерство природных ресурсов, экологии и имущественных отношений</t>
  </si>
  <si>
    <t>Субсидии бюджетам на адресное строительство школ в отдельных населенных пунктах с объективно выявленной потребностью инфраструктуры (зданий) школ</t>
  </si>
  <si>
    <t>Субсидии бюджетам городских округов на адресное строительство школ в отдельных населенных пунктах с объективно выявленной потребностью инфраструктуры (зданий) школ</t>
  </si>
  <si>
    <t xml:space="preserve">2 02 25049 00 0000 150
</t>
  </si>
  <si>
    <t xml:space="preserve">2 02 25049 04 0000 150
</t>
  </si>
  <si>
    <t>041 2 02 25049 04 0000 150</t>
  </si>
  <si>
    <t>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</si>
  <si>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Субсидии бюджетам городских округов на обеспечение развития и укрепления материально-технической базы домов культуры в населенных пунктах с числом жителей до 50 тысяч человек</t>
  </si>
  <si>
    <t>управление культуры админисирации города Оренбурга</t>
  </si>
  <si>
    <t>2 02 25467 00 0000 150</t>
  </si>
  <si>
    <t>2 02 25467 04 0000 150</t>
  </si>
  <si>
    <t>062 2 02 25467 04 0000 150</t>
  </si>
  <si>
    <t xml:space="preserve">на поддержку отрасли культуры </t>
  </si>
  <si>
    <t>на софинансирование капитальных вложений в объекты муниципальной собственности на cоздание новых мест в общеобразовательных организациях в связи с ростом числа обучающихся, вызванным демографическим фактором</t>
  </si>
  <si>
    <t xml:space="preserve">на проведение капитального ремонта и обновление материально-технической базы для занятий физической культурой и спортом в общеобразовательных организациях, расположенных в сельской местности и городах с численностью населения до 250 тысяч человек </t>
  </si>
  <si>
    <t>Средства от распоряжения и реализации выморочного имущества, обращенного в собственность государства (в части реализации основных средств по указанному имуществу)</t>
  </si>
  <si>
    <t>Средства от распоряжения и реализации выморочного имущества, обращенного в собственность городских округов (в части реализации основных средств по указанному имуществу)</t>
  </si>
  <si>
    <t>1 14 03000 00 0000 410</t>
  </si>
  <si>
    <t>1 14 03040 04 0000 410</t>
  </si>
  <si>
    <t>006 1 14 03040 04 0000 410</t>
  </si>
  <si>
    <t>041 1 17 05040 04 0000 180</t>
  </si>
  <si>
    <t xml:space="preserve">на реализацию мероприятий по модернизации школьных систем образования, источником финансового обеспечения которых являются исключительно средства областного бюджета </t>
  </si>
  <si>
    <t>Оснащение образовательных учреждений в сфере культуры (детских школ искусств)</t>
  </si>
  <si>
    <t>811 1 16 01203 01 0013 140</t>
  </si>
  <si>
    <t>112 1 11 05324 04 0000 120</t>
  </si>
  <si>
    <t>006 1 11 05034 04 0000 120</t>
  </si>
  <si>
    <t>006 1 13 02064 04 0000 130</t>
  </si>
  <si>
    <t>Доходы от приватизации имущества, находящегося в собственности городских округов, в части приватизации нефинансовых активов имущества казны</t>
  </si>
  <si>
    <t>Доходы от приватизации имущества, находящегося в государственной и муниципальной собственности</t>
  </si>
  <si>
    <t>1 14 13000 00 0000 000</t>
  </si>
  <si>
    <t>1 14 13040 04 0000 410</t>
  </si>
  <si>
    <t>006 1 14 13040 04 0000 410</t>
  </si>
  <si>
    <t>039 1 17 01040 04 0000 180</t>
  </si>
  <si>
    <t>037 1 13 02994 04 0060 130</t>
  </si>
  <si>
    <t>041 1 17 15020 04 0081 150</t>
  </si>
  <si>
    <t>112 1 17 15020 04 0080 150</t>
  </si>
  <si>
    <t>112 1 17 15020 04 0082 150</t>
  </si>
  <si>
    <t>041 1 17 15020 04 0083 150</t>
  </si>
  <si>
    <t>041 1 17 15020 04 0084 150</t>
  </si>
  <si>
    <t>041 1 17 15020 04 0085 150</t>
  </si>
  <si>
    <t>041 1 17 15020 04 0086 150</t>
  </si>
  <si>
    <t>041 1 17 15020 04 0087 150</t>
  </si>
  <si>
    <t>041 1 17 15020 04 0088 150</t>
  </si>
  <si>
    <t>041 1 17 15020 04 0090 150</t>
  </si>
  <si>
    <t>041 1 17 15020 04 0091 150</t>
  </si>
  <si>
    <t>112 1 17 15020 04 0093 150</t>
  </si>
  <si>
    <t>112 1 17 15020 04 0094 150</t>
  </si>
  <si>
    <t>041 1 17 15020 04 0095 150</t>
  </si>
  <si>
    <t>112 1 17 15020 04 0096 150</t>
  </si>
  <si>
    <t>009 1 17 15020 04 0097 150</t>
  </si>
  <si>
    <t>041 1 17 15020 04 0098 150</t>
  </si>
  <si>
    <t>112 1 17 15020 04 0099 150</t>
  </si>
  <si>
    <t xml:space="preserve">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органов муниципального контроля (штрафы за невыполнение в срок законного предписания (постановления, представления, решения) органа (должностного лица), осуществляющего муниципальный контроль) </t>
  </si>
  <si>
    <t>1 16 01194 01 0005 140</t>
  </si>
  <si>
    <t>112 1 16 01194 01 0005 140</t>
  </si>
  <si>
    <t>на обеспечение выплат по судебным решениям собственникам жилых и нежилых помещений, расположенных  в многоквартирном доме по адресу: Оренбург ул. Советская д.1</t>
  </si>
  <si>
    <t>на проведение капитального ремонта общего имущества многоквартирных домов, поврежденных в результате ЧС, сложившейся на территории Оренбургской области в связи с прохождением весеннего паводка в 2024 году</t>
  </si>
  <si>
    <t>112 2 02 15002 04 0000 150</t>
  </si>
  <si>
    <t>013 1 11 05034 04 0000 120</t>
  </si>
  <si>
    <t>008 1 11 05324 04 0000 120</t>
  </si>
  <si>
    <t>008 1 13 02994 04 0020 130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</si>
  <si>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 (иные штрафы)</t>
  </si>
  <si>
    <t xml:space="preserve"> 1 16 07010 04 9000 140</t>
  </si>
  <si>
    <t>001  1 16 07010 04 9000 140</t>
  </si>
  <si>
    <t>006 1 16 07010 04 9000 140</t>
  </si>
  <si>
    <t>008 1 16 07010 04 9000 140</t>
  </si>
  <si>
    <t>009 1 16 07010 04 9000 140</t>
  </si>
  <si>
    <t>039 1 16 07010 04 9000 140</t>
  </si>
  <si>
    <t>041 1 16 07010 04 9000 140</t>
  </si>
  <si>
    <t>112 1 16 07010 04 9000 140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</si>
  <si>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(иные штрафы)</t>
  </si>
  <si>
    <t>1 16 07090 04 9000 140</t>
  </si>
  <si>
    <t>008 1 16 07090 04 9000 140</t>
  </si>
  <si>
    <t>009 1 16 07090 04 9000 140</t>
  </si>
  <si>
    <t>039 1 16 07090 04 9000 140</t>
  </si>
  <si>
    <t>112 1 16 07090 04 9000 140</t>
  </si>
  <si>
    <t>Возмещение ущерба при возникновении страховых случаев, когда выгодоприобретателями выступают получатели средств бюджета городского округа (иные штрафы)</t>
  </si>
  <si>
    <t xml:space="preserve"> 1 16 10031 04 9000 140</t>
  </si>
  <si>
    <t xml:space="preserve"> 008 1 16 10031 04 9000 140</t>
  </si>
  <si>
    <t>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 (иные штрафы)</t>
  </si>
  <si>
    <t xml:space="preserve"> 1 16 10032 04 9000 140</t>
  </si>
  <si>
    <t>006 1 16 10032 04 9000 140</t>
  </si>
  <si>
    <t xml:space="preserve"> 008 1 16 10032 04 9000 140</t>
  </si>
  <si>
    <t xml:space="preserve"> 009 1 16 10032 04 9000 140</t>
  </si>
  <si>
    <t>Платежи в целях возмещения убытков, причиненных уклонением от заключения с муниципальным органом городского округа (муниципальным казенным учреждением) муниципального контракта, а также иные денежные средства, подлежащие зачислению в бюджет городского округа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 (иные штрафы)</t>
  </si>
  <si>
    <t>1 16 10061 04 9000 140</t>
  </si>
  <si>
    <t>001 1 16 10061 04 9000 140</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</si>
  <si>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городских округов) (иные штрафы)</t>
  </si>
  <si>
    <t xml:space="preserve"> 1 16 10100 04 9000 140</t>
  </si>
  <si>
    <t>Платежи, уплачиваемые в целях возмещения вреда, причиняемого автомобильным дорогам местного значения тяжеловесными транспортными средствами (иные штрафы)</t>
  </si>
  <si>
    <t>1 16 11064 01 9000 140</t>
  </si>
  <si>
    <t>041 1 16 11064 01 9000 140</t>
  </si>
  <si>
    <t>1 03 03000 01 0000 110</t>
  </si>
  <si>
    <t>Туристический налог</t>
  </si>
  <si>
    <t>Туристический налог (сумма платежа (перерасчеты, недоимка и задолженность по соответствующему платежу, в том числе по отмененному)</t>
  </si>
  <si>
    <t>1 03 03000 01 1000 110</t>
  </si>
  <si>
    <t>182 1 03 03000 01 1000 110</t>
  </si>
  <si>
    <t>041 1 14 02042 04 0000 440</t>
  </si>
  <si>
    <t>041 1 16 10100 04 9000 140</t>
  </si>
  <si>
    <t>на реализацию мероприятий по переселению граждан из жилых домов, признанных аварийными после 1 января 2022 года, находящихся под угрозой обрушения</t>
  </si>
  <si>
    <t>на обеспечение мероприятий по модернизации систем коммунальной инфраструктуры в целях реализации инфраструктурных проектов (мероприятий)</t>
  </si>
  <si>
    <t>Налог на доходы физических лиц в части суммы налога, относящейся к сумме налоговых баз, указанных в пункте 6.1 статьи 210 Налогового кодекса Российской Федерации, не превышающей 5 миллионов рублей, за налоговые периоды после 1 января 2025 года</t>
  </si>
  <si>
    <t>1 01 02200 01 0000 110</t>
  </si>
  <si>
    <t>1 01 02200 01 1000 110</t>
  </si>
  <si>
    <t>Налог на доходы физических лиц в части суммы налога, относящейся к сумме налоговых баз, указанных в пункте 6.1 статьи 210 Налогового кодекса Российской Федерации, не превышающей 5 миллионов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</si>
  <si>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182 1 01 02200 01 1000 110</t>
  </si>
  <si>
    <t>Налог на доходы физических лиц в части суммы налога, превышающей 650 тысяч рублей, относящейся к сумме налоговых баз, указанных в пункте 6.1 статьи 210 Налогового кодекса Российской Федерации, превышающей 5 миллионов рублей, за налоговые периоды после 1 января 2025 года</t>
  </si>
  <si>
    <t>Налог на доходы физических лиц в части суммы налога, превышающей 650 тысяч рублей, относящейся к сумме налоговых баз, указанных в пункте 6.1 статьи 210 Налогового кодекса Российской Федерации, превышающей 5 миллионов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</si>
  <si>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1 01 02220 01 0000 110</t>
  </si>
  <si>
    <t>1 01 02220 01 1000 110</t>
  </si>
  <si>
    <t>004 1 17 01040 04 0000 180</t>
  </si>
  <si>
    <t xml:space="preserve">на реализацию инициативных проектов </t>
  </si>
  <si>
    <t xml:space="preserve">на создание объектов транспортной инфраструктуры в целях реализации инфраструктурных проектов (мероприятий) на 2026 год </t>
  </si>
  <si>
    <t xml:space="preserve">на стимулирование повышения уровня социально-экономического развития и качества управления финансами </t>
  </si>
  <si>
    <t>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</si>
  <si>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Приложение 1</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</si>
  <si>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</si>
  <si>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</si>
  <si>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Доходы бюджета города Оренбурга на 2026 год и на плановый период 2027 и 2028 годов</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</si>
  <si>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</si>
  <si>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рублей)(сумма платежа (перерасчеты, недоимка и задолженность по соответствующему платежу, в том числе по отмененному)</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</si>
  <si>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рублей)(сумма платежа (перерасчеты, недоимка и задолженность по соответствующему платежу, в том числе по отмененному)</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</si>
  <si>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</si>
  <si>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Код видов доходов,    подвидов доходов</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</si>
  <si>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</si>
  <si>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(сумма платежа (перерасчеты, недоимка и задолженность по соответствующему платежу, в том числе по отмененному)</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</si>
  <si>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</si>
  <si>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(сумма платежа (перерасчеты, недоимка и задолженность по соответствующему платежу, в том числе по отмененному)</t>
  </si>
  <si>
    <t>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 (сумма платежа (перерасчеты, недоимка и задолженность по соответствующему платежу, в том числе по отмененному)</t>
  </si>
  <si>
    <t>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</si>
  <si>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(сумма платежа (перерасчеты, недоимка и задолженность по соответствующему платежу, в том числе по отмененному)</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</si>
  <si>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</si>
  <si>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1 16 01053 01 0063 140</t>
  </si>
  <si>
    <t>1 16 01053 01 0271 140</t>
  </si>
  <si>
    <t>1 16 01073 01 0233 140</t>
  </si>
  <si>
    <t xml:space="preserve"> 1 16 01143 01 0005 140</t>
  </si>
  <si>
    <t>1 16 01143 01 0054 140</t>
  </si>
  <si>
    <t>1 16 01143 01 0055 140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</si>
  <si>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</si>
  <si>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</si>
  <si>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</si>
  <si>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 xml:space="preserve">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</si>
  <si>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</si>
  <si>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</si>
  <si>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</si>
  <si>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</si>
  <si>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</si>
  <si>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(плата, поступившая в рамках договора социального найма жилого помещения)</t>
  </si>
  <si>
    <t>Прочие доходы от компенсации затрат бюджетов городских округов (доходы от компенсации затрат, связанных  с предоставлением услуг, согласно гарантированному перечню услуг по погребению)</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</si>
  <si>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</si>
  <si>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(за несвоевременное внесение платы в рамках договора за предоставление права на размещение и эксплуатацию нестационарного торгового объекта)</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</si>
  <si>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(пени за просрочку платежей по договору, неисполнение (ненадлежащее исполнение) обязательств)</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</si>
  <si>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</si>
  <si>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Инициативные платежи, зачисляемые в бюджеты городских округов («Благоустройство территории (замена забора) многоквартирного дома по адресу: г. Оренбург, ул. Кирова, д. 54а»)</t>
  </si>
  <si>
    <t>Инициативные платежи, зачисляемые в бюджеты городских округов («Благоустройство территории (ремонт тротуаров на детской площадке) многоквартирного дома по адресу: г. Оренбург, пр-кт Гагарина, д. 44/3»)</t>
  </si>
  <si>
    <t xml:space="preserve"> 1 17 15020 04 0080 150</t>
  </si>
  <si>
    <t xml:space="preserve"> 1 17 15020 04 0081 150</t>
  </si>
  <si>
    <t>Инициативные платежи, зачисляемые в бюджеты городских округов («Благоустройство территории (установка МАФ на детской площадке) многоквартирного дома по адресу: г. Оренбург, пр-кт Гагарина, д. 44/3»)</t>
  </si>
  <si>
    <t xml:space="preserve"> 1 17 15020 04 0082 150</t>
  </si>
  <si>
    <t xml:space="preserve">Инициативные платежи, зачисляемые в бюджеты городских округов («Благоустройство территории (ремонт асфальтового покрытия автомобильной парковки) многоквартирного дома по адресу: г. Оренбург, пр-кт Гагарина, д. 33/2») </t>
  </si>
  <si>
    <t xml:space="preserve"> 1 17 15020 04 0083 150</t>
  </si>
  <si>
    <t>Инициативные платежи, зачисляемые в бюджеты городских округов («Благоустройство территории (ремонт асфальтового покрытия тротуара с бордюром и поребриком) многоквартирного дома по адресу: г. Оренбург, ул. Чкалова, д. 39/1»)</t>
  </si>
  <si>
    <t>1 17 15020 04 0084 150</t>
  </si>
  <si>
    <t>Инициативные платежи, зачисляемые в бюджеты городских округов («Благоустройство территории (ремонт асфальтового покрытия дворового проезда) многоквартирного дома по адресу: г. Оренбург, ул. Чкалова, д. 39/1»)</t>
  </si>
  <si>
    <t xml:space="preserve"> 1 17 15020 04 0085 150</t>
  </si>
  <si>
    <t xml:space="preserve"> 1 17 15020 04 0086 150</t>
  </si>
  <si>
    <t xml:space="preserve"> 1 17 15020 04 0087 150</t>
  </si>
  <si>
    <t>Инициативные платежи, зачисляемые в бюджеты городских округов («Благоустройство придомовой территории (асфальтирование, частичная замена бордюров) многоквартирного дома по адресу: г. Оренбург, ул. Челюскинцев, д. 17Б»)</t>
  </si>
  <si>
    <t>1 17 15020 04 0088 150</t>
  </si>
  <si>
    <t>Инициативные платежи, зачисляемые в бюджеты городских округов («Благоустройство придомовой территории (асфальтирование) многоквартирного дома по адресу: г. Оренбург, ул. Челюскинцев, д. 17Г»)</t>
  </si>
  <si>
    <t>Инициативные платежи, зачисляемые в бюджеты городских округов («Благоустройство территории (ремонт асфальтобетонного покрытия въезда во двор со стороны ул. Прохоренко) многоквартирных домов по адресам: г. Оренбург, пр-д Нижний д. 6. Оренбург, пр-д Нижний д. 8/1»)</t>
  </si>
  <si>
    <t xml:space="preserve"> 1 17 15020 04 0089 150</t>
  </si>
  <si>
    <t>Инициативные платежи, зачисляемые в бюджеты городских округов («Благоустройство придомовой территории многоквартирного дома по адресу: г. Оренбург, пр-кт Гагарина, д. 27»)</t>
  </si>
  <si>
    <t xml:space="preserve"> 1 17 15020 04 0090 150</t>
  </si>
  <si>
    <t>Инициативные платежи, зачисляемые в бюджеты городских округов («Благоустройство придомовой территории многоквартирного дома по адресу: г. Оренбург, пр-кт Гагарина, д. 27/2»)</t>
  </si>
  <si>
    <t xml:space="preserve"> 1 17 15020 04 0091 150</t>
  </si>
  <si>
    <t>Инициативные платежи, зачисляемые в бюджеты городских округов («Благоустройство придомовой территории многоквартирного дома по адресу: г. Оренбург, пр-кт Гагарина, д. 58»)</t>
  </si>
  <si>
    <t xml:space="preserve"> 1 17 15020 04 0092 150</t>
  </si>
  <si>
    <t xml:space="preserve"> 1 17 15020 04 0093 150</t>
  </si>
  <si>
    <t xml:space="preserve">Инициативные платежи, зачисляемые в бюджеты городских округов («Благоустройство дворовой территории – (устройство детской площадки) многоквартирного дома по адресу: г. Оренбург, ул. Алтайская, д. 2/1») </t>
  </si>
  <si>
    <t>Инициативные платежи, зачисляемые в бюджеты городских округов («Благоустройство придомовой территории многоквартирного дома по адресу: г. Оренбург, ул. Гаранькина, д. 21/1»)</t>
  </si>
  <si>
    <t>Инициативные платежи, зачисляемые в бюджеты городских округов («Благоустройство придомовой территории (асфальтированного покрытия проезда вдоль дома, въезда во двор) многоквартирного дома по адресу: г. Оренбург, ул. Ноябрьская, д. 62»)</t>
  </si>
  <si>
    <t xml:space="preserve"> 1 17 15020 04 0094 150</t>
  </si>
  <si>
    <t xml:space="preserve"> 1 17 15020 04 0095 150</t>
  </si>
  <si>
    <t>Инициативные платежи, зачисляемые в бюджеты городских округов («Благоустройство дворовой территории многоквартирного дома по адресу: г. Оренбург, ул. Березка, д. 2/5»)</t>
  </si>
  <si>
    <t>Инициативные платежи, зачисляемые в бюджеты городских округов («Благоустройство и восстановление спортивной площадки в Дубках по адресу: г. Оренбург, граница СНТ «Водовод», Дубки»)</t>
  </si>
  <si>
    <t xml:space="preserve"> 1 17 15020 04 0096 150</t>
  </si>
  <si>
    <t xml:space="preserve"> 1 17 15020 04 0097 150</t>
  </si>
  <si>
    <t>Инициативные платежи, зачисляемые в бюджеты городских округов («Благоустройство придомовой  территории» (ремонт асфальтового покрытия входной группы) многоквартирного дома по адресу: г. Оренбург, пр-кт Гагарина, д. 2 ж»)</t>
  </si>
  <si>
    <t xml:space="preserve"> 1 17 15020 04 0098 150</t>
  </si>
  <si>
    <t xml:space="preserve"> 1 17 15020 04 0099 150</t>
  </si>
  <si>
    <t>Инициативные платежи, зачисляемые в бюджеты городских округов («Благоустройство дворовой территории многоквартирного дома по ул. Диагностики, д. 17/1, г. Оренбург»)</t>
  </si>
  <si>
    <t xml:space="preserve"> 041 1 17 15020 04 0089 150</t>
  </si>
  <si>
    <t xml:space="preserve"> 041 1 17 15020 04 0092 150</t>
  </si>
  <si>
    <t>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</si>
  <si>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Субсидии бюджетам городских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</si>
  <si>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Субсидии бюджетам в целях софинансирования расходных обязательств субъектов Российской Федерации и города Байконура, возникающих при реализации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t>
  </si>
  <si>
    <t>Субсидии бюджетам городских округов в целях софинансирования расходных обязательств, возникающих при реализации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t>
  </si>
  <si>
    <t>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</si>
  <si>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Субвенции бюджетам городских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</si>
  <si>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</si>
  <si>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Межбюджетные трансферты,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</si>
  <si>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от _____ № ___</t>
  </si>
  <si>
    <t>2028 год</t>
  </si>
  <si>
    <t>на софинансирование капитальных вложений в объекты муниципальной собственности (школа на Донковцева)</t>
  </si>
  <si>
    <t>Субсидии бюджетам на реализацию практик поддержки добровольчества (волонтерства) по итогам проведения ежегодного Всероссийского конкурса лучших региональных практик поддержки и развития добровольчества (волонтерства) "Регион добрых дел"</t>
  </si>
  <si>
    <t>Субсидии бюджетам городских округов на реализацию практик поддержки добровольчества (волонтерства) по итогам проведения ежегодного Всероссийского конкурса лучших региональных практик поддержки и развития добровольчества (волонтерства) "Регион добрых дел"</t>
  </si>
  <si>
    <t>управление молодежной политики админисирации города Оренбурга</t>
  </si>
  <si>
    <t>040 2 02 25412 04 0000 150</t>
  </si>
  <si>
    <t>2 02 25412 04 0000 150</t>
  </si>
  <si>
    <t>2 02 25412 00 0000 150</t>
  </si>
  <si>
    <t>Инициативные платежи, зачисляемые в бюджеты городских округов («Благоустройство территории (освещение) по адресу: г. Оренбург, с. Пруды, ул. Есенина»)</t>
  </si>
  <si>
    <t>Инициативные платежи, зачисляемые в бюджеты городских округов («Капитальный ремонт автомобильной дороги общего пользования города Оренбурга поселка Красный Партизан пересечения улицы Центральной и улицы Западной (2 этап)»)</t>
  </si>
  <si>
    <t>Инициативные платежи, зачисляемые в бюджеты городских округов («Приобретение детской игровой площадки для поселка Троицкий города Оренбурга»)</t>
  </si>
  <si>
    <t>Инициативные платежи, зачисляемые в бюджеты городских округов («Приобретение (благоустройство) действующей детской площадки в поселке Холодные Ключи по адресу: п. Холодные ключи, ул. Ключевская»)</t>
  </si>
  <si>
    <t>Инициативные платежи, зачисляемые в бюджеты городских округов («Благоустройство аллеи памяти села Краснохолм (2 этап)»)</t>
  </si>
  <si>
    <t>Инициативные платежи, зачисляемые в бюджеты городских округов («Благоустройство территории (устройство автомобильной парковки) МОАУ «СОШ       № 70» по адресу: г. Оренбург, п. Самородово, ул. Чкалова, 34»)</t>
  </si>
  <si>
    <t>Инициативные платежи, зачисляемые в бюджеты городских округов («Благоустройство детской площадки в поселке Каргала по адресу: п. Каргала, ул. Ленинская,    2 «Д»)</t>
  </si>
  <si>
    <t>Инициативные платежи, зачисляемые в бюджеты городских округов («Приобретение скамеек в поселке Бердянка г. Оренбурга»)</t>
  </si>
  <si>
    <t xml:space="preserve"> 008 1 17 15020 04 1722 150</t>
  </si>
  <si>
    <t>1 17 15020 04 1722 150</t>
  </si>
  <si>
    <t>041 1 17 15020 04 1723 150</t>
  </si>
  <si>
    <t>1 17 15020 04 1723 150</t>
  </si>
  <si>
    <t>008 1 17 15020 04 1724 150</t>
  </si>
  <si>
    <t>1 17 15020 04 1724 150</t>
  </si>
  <si>
    <t>008 1 17 15020 04 1725 150</t>
  </si>
  <si>
    <t>1 17 15020 04 1725 150</t>
  </si>
  <si>
    <t>008 1 17 15020 04 1726 150</t>
  </si>
  <si>
    <t>1 17 15020 04 1726 150</t>
  </si>
  <si>
    <t>041 1 17 15020 04 1727 150</t>
  </si>
  <si>
    <t>1 17 15020 04 1727 150</t>
  </si>
  <si>
    <t>008 1 17 15020 04 1728 150</t>
  </si>
  <si>
    <t>1 17 15020 04 1728 150</t>
  </si>
  <si>
    <t>1 17 15020 04 1729 150</t>
  </si>
  <si>
    <t>009 1 17 15020 04 1729 150</t>
  </si>
  <si>
    <t xml:space="preserve">Инициативные платежи, зачисляемые в бюджеты городских округов («Благоустройство придомовой территории (асфальтирование, установка, замена бордюров, озеленение) многоквартирного дома по адресу: г. Оренбург, ул. Челюскинцев, д. 17В») </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</si>
  <si>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 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</si>
  <si>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 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(сумма платежа (перерасчеты, недоимка и задолженность по соответствующему платежу, в том числе по отмененному)</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</si>
  <si>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</si>
  <si>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</si>
  <si>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Субсидии бюджетам на софинансирование расходных обязательств субъектов Российской Федерации, связанных с реализацией мероприятий по обеспечению сохранности воинских захоронений на территории Российской Федерации</t>
  </si>
  <si>
    <t>Субсидии бюджетам городских округов на софинансирование расходных обязательств, связанных с реализацией мероприятий по обеспечению сохранности воинских захоронений на территории Российской Федерации</t>
  </si>
  <si>
    <t xml:space="preserve"> на софинансирование расходных обязательств, связанных с реализацией мероприятий по обеспечению сохранности воинских захоронений на территории Российской Федерации</t>
  </si>
  <si>
    <t>2 02 25203 00 0000 150</t>
  </si>
  <si>
    <t>2 02 25203 04 0000 150</t>
  </si>
  <si>
    <t>112 2 02 25203 04 0000 150</t>
  </si>
  <si>
    <t>Субсидии бюджетам городских округов на поддержку творческой деятельности и (или) укрепление материально-технической базы детских и кукольных театров, а также театров, расположенных в населенных пунктах с численностью населения до 300 тысяч человек</t>
  </si>
  <si>
    <t>Субсидии бюджетам на поддержку творческой деятельности и (или) укрепление материально-технической базы детских и кукольных театров, а также театров, расположенных в населенных пунктах с численностью населения до 300 тысяч человек</t>
  </si>
  <si>
    <t>Субсидии бюджетам на софинансирование создания (реконструкции) объектов спортивной инфраструктуры массового спорта на основании соглашений о государственно-частном (муниципально-частном) партнерстве или концессионных соглашений</t>
  </si>
  <si>
    <t>Субсидии бюджетам городских округов на софинансирование создания (реконструкции) объектов спортивной инфраструктуры массового спорта на основании соглашений о государственно-частном (муниципально-частном) партнерстве или концессионных соглашений</t>
  </si>
  <si>
    <t>на софинансирование создания (реконструкции) объектов спортивной инфраструктуры массового спорта на основании соглашений о государственно-частном (муниципально-частном) партнерстве или концессионных соглашений</t>
  </si>
  <si>
    <t>2 02 25755 00 0000 150</t>
  </si>
  <si>
    <t>2 02 25755 04 0000 150</t>
  </si>
  <si>
    <t>037 2 02 25755 04 0000 150</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</si>
</sst>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 _₽_-;\-* #,##0.00\ _₽_-;_-* &quot;-&quot;??\ _₽_-;_-@_-"/>
    <numFmt numFmtId="164" formatCode="&quot;₽&quot;###,##0"/>
    <numFmt numFmtId="165" formatCode="&quot;₽&quot;###,##0.00"/>
    <numFmt numFmtId="166" formatCode="&quot;₽&quot;###,##0.0"/>
    <numFmt numFmtId="167" formatCode="&quot;&quot;###,##0"/>
  </numFmts>
  <fonts count="48" x14ac:knownFonts="1">
    <font>
      <sz val="14"/>
      <color theme="1"/>
      <name val="Times New Roman"/>
      <family val="2"/>
      <charset val="204"/>
    </font>
    <font>
      <sz val="14"/>
      <name val="Times New Roman"/>
      <family val="1"/>
      <charset val="204"/>
    </font>
    <font>
      <sz val="8"/>
      <color theme="1"/>
      <name val="Calibri"/>
      <family val="2"/>
      <charset val="204"/>
      <scheme val="minor"/>
    </font>
    <font>
      <sz val="14"/>
      <color rgb="FFC00000"/>
      <name val="Times New Roman"/>
      <family val="1"/>
      <charset val="204"/>
    </font>
    <font>
      <i/>
      <sz val="14"/>
      <color rgb="FFC00000"/>
      <name val="Times New Roman"/>
      <family val="1"/>
      <charset val="204"/>
    </font>
    <font>
      <i/>
      <sz val="14"/>
      <color rgb="FF0070C0"/>
      <name val="Times New Roman"/>
      <family val="1"/>
      <charset val="204"/>
    </font>
    <font>
      <sz val="14"/>
      <color rgb="FF0070C0"/>
      <name val="Times New Roman"/>
      <family val="1"/>
      <charset val="204"/>
    </font>
    <font>
      <i/>
      <sz val="14"/>
      <color theme="8" tint="-0.249977111117893"/>
      <name val="Times New Roman"/>
      <family val="1"/>
      <charset val="204"/>
    </font>
    <font>
      <i/>
      <sz val="14"/>
      <name val="Times New Roman"/>
      <family val="1"/>
      <charset val="204"/>
    </font>
    <font>
      <sz val="14"/>
      <color theme="1"/>
      <name val="Times New Roman"/>
      <family val="1"/>
      <charset val="204"/>
    </font>
    <font>
      <i/>
      <sz val="14"/>
      <color theme="9" tint="-0.499984740745262"/>
      <name val="Times New Roman"/>
      <family val="1"/>
      <charset val="204"/>
    </font>
    <font>
      <sz val="14"/>
      <color theme="9" tint="-0.499984740745262"/>
      <name val="Times New Roman"/>
      <family val="1"/>
      <charset val="204"/>
    </font>
    <font>
      <sz val="12"/>
      <color theme="1"/>
      <name val="Times New Roman"/>
      <family val="1"/>
      <charset val="204"/>
    </font>
    <font>
      <sz val="16"/>
      <name val="Times New Roman"/>
      <family val="1"/>
      <charset val="204"/>
    </font>
    <font>
      <sz val="12"/>
      <name val="Times New Roman"/>
      <family val="1"/>
      <charset val="204"/>
    </font>
    <font>
      <sz val="12"/>
      <color rgb="FFC00000"/>
      <name val="Times New Roman"/>
      <family val="1"/>
      <charset val="204"/>
    </font>
    <font>
      <sz val="12"/>
      <color theme="9" tint="-0.499984740745262"/>
      <name val="Times New Roman"/>
      <family val="1"/>
      <charset val="204"/>
    </font>
    <font>
      <sz val="12"/>
      <color rgb="FF0070C0"/>
      <name val="Times New Roman"/>
      <family val="1"/>
      <charset val="204"/>
    </font>
    <font>
      <sz val="12"/>
      <color theme="8" tint="-0.249977111117893"/>
      <name val="Times New Roman"/>
      <family val="1"/>
      <charset val="204"/>
    </font>
    <font>
      <sz val="14"/>
      <color indexed="8"/>
      <name val="Times New Roman"/>
      <family val="1"/>
      <charset val="204"/>
    </font>
    <font>
      <sz val="12"/>
      <color indexed="8"/>
      <name val="Times New Roman"/>
      <family val="1"/>
      <charset val="204"/>
    </font>
    <font>
      <b/>
      <sz val="16"/>
      <name val="Times New Roman"/>
      <family val="1"/>
      <charset val="204"/>
    </font>
    <font>
      <b/>
      <sz val="14"/>
      <name val="Times New Roman"/>
      <family val="1"/>
      <charset val="204"/>
    </font>
    <font>
      <sz val="12"/>
      <color theme="5" tint="-0.249977111117893"/>
      <name val="Times New Roman"/>
      <family val="1"/>
      <charset val="204"/>
    </font>
    <font>
      <b/>
      <sz val="12"/>
      <name val="Times New Roman"/>
      <family val="1"/>
      <charset val="204"/>
    </font>
    <font>
      <sz val="14"/>
      <color theme="5" tint="-0.249977111117893"/>
      <name val="Times New Roman"/>
      <family val="1"/>
      <charset val="204"/>
    </font>
    <font>
      <i/>
      <sz val="14"/>
      <color theme="5" tint="-0.249977111117893"/>
      <name val="Times New Roman"/>
      <family val="1"/>
      <charset val="204"/>
    </font>
    <font>
      <b/>
      <i/>
      <sz val="14"/>
      <name val="Times New Roman"/>
      <family val="1"/>
      <charset val="204"/>
    </font>
    <font>
      <b/>
      <sz val="14"/>
      <color theme="8" tint="-0.249977111117893"/>
      <name val="Times New Roman"/>
      <family val="1"/>
      <charset val="204"/>
    </font>
    <font>
      <b/>
      <sz val="14"/>
      <color rgb="FFC00000"/>
      <name val="Times New Roman"/>
      <family val="1"/>
      <charset val="204"/>
    </font>
    <font>
      <b/>
      <i/>
      <sz val="14"/>
      <color rgb="FF0070C0"/>
      <name val="Times New Roman"/>
      <family val="1"/>
      <charset val="204"/>
    </font>
    <font>
      <sz val="14"/>
      <color theme="8" tint="-0.249977111117893"/>
      <name val="Times New Roman"/>
      <family val="1"/>
      <charset val="204"/>
    </font>
    <font>
      <b/>
      <sz val="14"/>
      <color rgb="FF00B050"/>
      <name val="Times New Roman"/>
      <family val="1"/>
      <charset val="204"/>
    </font>
    <font>
      <b/>
      <sz val="12"/>
      <color rgb="FF00B050"/>
      <name val="Times New Roman"/>
      <family val="1"/>
      <charset val="204"/>
    </font>
    <font>
      <b/>
      <sz val="12"/>
      <color rgb="FFC00000"/>
      <name val="Times New Roman"/>
      <family val="1"/>
      <charset val="204"/>
    </font>
    <font>
      <i/>
      <sz val="14"/>
      <color theme="1"/>
      <name val="Times New Roman"/>
      <family val="1"/>
      <charset val="204"/>
    </font>
    <font>
      <b/>
      <u/>
      <sz val="12"/>
      <color theme="9" tint="-0.499984740745262"/>
      <name val="Times New Roman"/>
      <family val="1"/>
      <charset val="204"/>
    </font>
    <font>
      <i/>
      <sz val="12"/>
      <color rgb="FF0070C0"/>
      <name val="Times New Roman"/>
      <family val="1"/>
      <charset val="204"/>
    </font>
    <font>
      <sz val="14"/>
      <color rgb="FFFF0000"/>
      <name val="Times New Roman"/>
      <family val="1"/>
      <charset val="204"/>
    </font>
    <font>
      <sz val="12"/>
      <color theme="3" tint="0.39997558519241921"/>
      <name val="Times New Roman"/>
      <family val="1"/>
      <charset val="204"/>
    </font>
    <font>
      <sz val="14"/>
      <color theme="3" tint="0.39997558519241921"/>
      <name val="Times New Roman"/>
      <family val="1"/>
      <charset val="204"/>
    </font>
    <font>
      <b/>
      <i/>
      <sz val="14"/>
      <color theme="1"/>
      <name val="Times New Roman"/>
      <family val="1"/>
      <charset val="204"/>
    </font>
    <font>
      <b/>
      <sz val="14"/>
      <color theme="1"/>
      <name val="Times New Roman"/>
      <family val="1"/>
      <charset val="204"/>
    </font>
    <font>
      <i/>
      <sz val="12"/>
      <color theme="9" tint="-0.499984740745262"/>
      <name val="Times New Roman"/>
      <family val="1"/>
      <charset val="204"/>
    </font>
    <font>
      <sz val="14"/>
      <color theme="8" tint="-0.499984740745262"/>
      <name val="Times New Roman"/>
      <family val="1"/>
      <charset val="204"/>
    </font>
    <font>
      <u/>
      <sz val="14"/>
      <color theme="10"/>
      <name val="Times New Roman"/>
      <family val="2"/>
      <charset val="204"/>
    </font>
    <font>
      <sz val="14"/>
      <color theme="6" tint="-0.499984740745262"/>
      <name val="Times New Roman"/>
      <family val="1"/>
      <charset val="204"/>
    </font>
    <font>
      <sz val="14"/>
      <color theme="1"/>
      <name val="Times New Roman"/>
      <family val="2"/>
      <charset val="204"/>
    </font>
  </fonts>
  <fills count="5">
    <fill>
      <patternFill patternType="none"/>
    </fill>
    <fill>
      <patternFill patternType="gray125"/>
    </fill>
    <fill>
      <patternFill patternType="solid">
        <fgColor theme="6" tint="0.59999389629810485"/>
        <bgColor indexed="64"/>
      </patternFill>
    </fill>
    <fill>
      <patternFill patternType="solid">
        <fgColor rgb="FFFFFF00"/>
        <bgColor indexed="64"/>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s>
  <cellStyleXfs count="4">
    <xf numFmtId="0" fontId="0" fillId="0" borderId="0"/>
    <xf numFmtId="0" fontId="2" fillId="0" borderId="0"/>
    <xf numFmtId="0" fontId="45" fillId="0" borderId="0" applyNumberFormat="0" applyFill="0" applyBorder="0" applyAlignment="0" applyProtection="0"/>
    <xf numFmtId="43" fontId="47" fillId="0" borderId="0" applyFont="0" applyFill="0" applyBorder="0" applyAlignment="0" applyProtection="0"/>
  </cellStyleXfs>
  <cellXfs count="133">
    <xf numFmtId="0" fontId="0" fillId="0" borderId="0" xfId="0"/>
    <xf numFmtId="0" fontId="1" fillId="0" borderId="0" xfId="0" applyFont="1" applyFill="1" applyAlignment="1">
      <alignment vertical="center"/>
    </xf>
    <xf numFmtId="0" fontId="1" fillId="0" borderId="1" xfId="0" applyFont="1" applyFill="1" applyBorder="1" applyAlignment="1">
      <alignment horizontal="justify" vertical="center" wrapText="1"/>
    </xf>
    <xf numFmtId="4" fontId="1" fillId="0" borderId="1" xfId="0" applyNumberFormat="1" applyFont="1" applyFill="1" applyBorder="1" applyAlignment="1">
      <alignment vertical="center" wrapText="1"/>
    </xf>
    <xf numFmtId="0" fontId="4" fillId="0" borderId="1" xfId="0" applyFont="1" applyFill="1" applyBorder="1" applyAlignment="1">
      <alignment horizontal="justify" vertical="center" wrapText="1"/>
    </xf>
    <xf numFmtId="4" fontId="3" fillId="0" borderId="1" xfId="0" applyNumberFormat="1" applyFont="1" applyFill="1" applyBorder="1" applyAlignment="1">
      <alignment vertical="center" wrapText="1"/>
    </xf>
    <xf numFmtId="0" fontId="5" fillId="0" borderId="1" xfId="0" applyFont="1" applyFill="1" applyBorder="1" applyAlignment="1">
      <alignment horizontal="justify" vertical="center" wrapText="1"/>
    </xf>
    <xf numFmtId="0" fontId="7" fillId="0" borderId="1" xfId="0" applyFont="1" applyFill="1" applyBorder="1" applyAlignment="1">
      <alignment horizontal="justify" vertical="center" wrapText="1"/>
    </xf>
    <xf numFmtId="0" fontId="1" fillId="0" borderId="1" xfId="0" applyNumberFormat="1" applyFont="1" applyFill="1" applyBorder="1" applyAlignment="1">
      <alignment horizontal="justify" vertical="center" wrapText="1"/>
    </xf>
    <xf numFmtId="164" fontId="1" fillId="0" borderId="0" xfId="0" applyNumberFormat="1" applyFont="1" applyFill="1" applyAlignment="1">
      <alignment vertical="center"/>
    </xf>
    <xf numFmtId="0" fontId="1" fillId="0" borderId="0" xfId="0" applyFont="1" applyFill="1" applyAlignment="1">
      <alignment horizontal="justify" vertical="center"/>
    </xf>
    <xf numFmtId="0" fontId="4" fillId="0" borderId="0" xfId="0" applyFont="1" applyFill="1" applyAlignment="1">
      <alignment vertical="center"/>
    </xf>
    <xf numFmtId="0" fontId="3" fillId="0" borderId="0" xfId="0" applyFont="1" applyFill="1" applyAlignment="1">
      <alignment vertical="center"/>
    </xf>
    <xf numFmtId="0" fontId="8" fillId="0" borderId="0" xfId="0" applyFont="1" applyFill="1" applyAlignment="1">
      <alignment vertical="center"/>
    </xf>
    <xf numFmtId="0" fontId="9" fillId="0" borderId="0" xfId="0" applyFont="1" applyFill="1" applyAlignment="1">
      <alignment vertical="center"/>
    </xf>
    <xf numFmtId="0" fontId="5" fillId="0" borderId="0" xfId="0" applyFont="1" applyFill="1" applyAlignment="1">
      <alignment vertical="center"/>
    </xf>
    <xf numFmtId="0" fontId="7" fillId="0" borderId="0" xfId="0" applyFont="1" applyFill="1" applyAlignment="1">
      <alignment vertical="center"/>
    </xf>
    <xf numFmtId="0" fontId="6" fillId="0" borderId="0" xfId="0" applyFont="1" applyFill="1" applyAlignment="1">
      <alignment vertical="center"/>
    </xf>
    <xf numFmtId="0" fontId="10" fillId="0" borderId="1" xfId="0" applyFont="1" applyFill="1" applyBorder="1" applyAlignment="1">
      <alignment horizontal="justify" vertical="center" wrapText="1"/>
    </xf>
    <xf numFmtId="0" fontId="10" fillId="0" borderId="0" xfId="0" applyFont="1" applyFill="1" applyAlignment="1">
      <alignment vertical="center"/>
    </xf>
    <xf numFmtId="0" fontId="11" fillId="0" borderId="0" xfId="0" applyFont="1" applyFill="1" applyAlignment="1">
      <alignment vertical="center"/>
    </xf>
    <xf numFmtId="4" fontId="11" fillId="0" borderId="1" xfId="0" applyNumberFormat="1" applyFont="1" applyFill="1" applyBorder="1" applyAlignment="1">
      <alignment vertical="center" wrapText="1"/>
    </xf>
    <xf numFmtId="0" fontId="10" fillId="0" borderId="0" xfId="0" applyFont="1" applyFill="1" applyAlignment="1">
      <alignment horizontal="center" vertical="center"/>
    </xf>
    <xf numFmtId="0" fontId="11" fillId="0" borderId="1" xfId="0" applyFont="1" applyFill="1" applyBorder="1" applyAlignment="1">
      <alignment horizontal="justify" vertical="center" wrapText="1"/>
    </xf>
    <xf numFmtId="0" fontId="8" fillId="0" borderId="0" xfId="0" applyFont="1" applyFill="1" applyAlignment="1">
      <alignment horizontal="center" vertical="center"/>
    </xf>
    <xf numFmtId="4" fontId="1" fillId="0" borderId="1" xfId="0" applyNumberFormat="1" applyFont="1" applyFill="1" applyBorder="1" applyAlignment="1">
      <alignment horizontal="right" vertical="center" wrapText="1"/>
    </xf>
    <xf numFmtId="0" fontId="19" fillId="0" borderId="1" xfId="0" applyFont="1" applyFill="1" applyBorder="1" applyAlignment="1">
      <alignment horizontal="justify" vertical="center" wrapText="1"/>
    </xf>
    <xf numFmtId="4" fontId="1" fillId="0" borderId="0" xfId="0" applyNumberFormat="1" applyFont="1" applyFill="1" applyAlignment="1">
      <alignment vertical="center"/>
    </xf>
    <xf numFmtId="4" fontId="22" fillId="0" borderId="0" xfId="0" applyNumberFormat="1" applyFont="1" applyFill="1" applyAlignment="1">
      <alignment vertical="center"/>
    </xf>
    <xf numFmtId="0" fontId="22" fillId="0" borderId="0" xfId="0" applyFont="1" applyFill="1" applyAlignment="1">
      <alignment vertical="center"/>
    </xf>
    <xf numFmtId="0" fontId="14" fillId="0" borderId="1" xfId="0" applyFont="1" applyFill="1" applyBorder="1" applyAlignment="1">
      <alignment horizontal="right" vertical="center" wrapText="1"/>
    </xf>
    <xf numFmtId="0" fontId="16" fillId="0" borderId="1" xfId="0" applyFont="1" applyFill="1" applyBorder="1" applyAlignment="1">
      <alignment horizontal="right" vertical="center" wrapText="1"/>
    </xf>
    <xf numFmtId="0" fontId="14" fillId="0" borderId="0" xfId="0" applyFont="1" applyFill="1" applyAlignment="1">
      <alignment horizontal="right" vertical="center"/>
    </xf>
    <xf numFmtId="0" fontId="26" fillId="0" borderId="0" xfId="0" applyFont="1" applyFill="1" applyAlignment="1">
      <alignment vertical="center"/>
    </xf>
    <xf numFmtId="0" fontId="27" fillId="0" borderId="0" xfId="0" applyFont="1" applyFill="1" applyAlignment="1">
      <alignment vertical="center"/>
    </xf>
    <xf numFmtId="0" fontId="28" fillId="0" borderId="0" xfId="0" applyFont="1" applyFill="1" applyAlignment="1">
      <alignment vertical="center"/>
    </xf>
    <xf numFmtId="0" fontId="25" fillId="0" borderId="0" xfId="0" applyFont="1" applyFill="1" applyAlignment="1">
      <alignment vertical="center"/>
    </xf>
    <xf numFmtId="4" fontId="6" fillId="0" borderId="1" xfId="0" applyNumberFormat="1" applyFont="1" applyFill="1" applyBorder="1" applyAlignment="1">
      <alignment vertical="center" wrapText="1"/>
    </xf>
    <xf numFmtId="0" fontId="20" fillId="0" borderId="1" xfId="0" applyFont="1" applyFill="1" applyBorder="1" applyAlignment="1">
      <alignment horizontal="center" vertical="center" wrapText="1"/>
    </xf>
    <xf numFmtId="0" fontId="14" fillId="0" borderId="1" xfId="0" applyFont="1" applyBorder="1" applyAlignment="1">
      <alignment horizontal="center" vertical="center" wrapText="1"/>
    </xf>
    <xf numFmtId="0" fontId="0" fillId="0" borderId="1" xfId="0" applyBorder="1"/>
    <xf numFmtId="0" fontId="30" fillId="0" borderId="0" xfId="0" applyFont="1" applyFill="1" applyAlignment="1">
      <alignment vertical="center"/>
    </xf>
    <xf numFmtId="4" fontId="11" fillId="0" borderId="1" xfId="0" applyNumberFormat="1" applyFont="1" applyFill="1" applyBorder="1" applyAlignment="1">
      <alignment horizontal="right" vertical="center" wrapText="1"/>
    </xf>
    <xf numFmtId="0" fontId="32" fillId="0" borderId="0" xfId="0" applyFont="1" applyFill="1" applyAlignment="1">
      <alignment horizontal="justify" vertical="center"/>
    </xf>
    <xf numFmtId="0" fontId="33" fillId="0" borderId="0" xfId="0" applyFont="1" applyFill="1" applyAlignment="1">
      <alignment horizontal="right" vertical="center"/>
    </xf>
    <xf numFmtId="165" fontId="32" fillId="0" borderId="0" xfId="0" applyNumberFormat="1" applyFont="1" applyFill="1" applyAlignment="1">
      <alignment vertical="center"/>
    </xf>
    <xf numFmtId="0" fontId="32" fillId="0" borderId="0" xfId="0" applyFont="1" applyFill="1" applyAlignment="1">
      <alignment vertical="center"/>
    </xf>
    <xf numFmtId="0" fontId="3" fillId="0" borderId="0" xfId="0" applyFont="1" applyFill="1" applyAlignment="1">
      <alignment horizontal="justify" vertical="center"/>
    </xf>
    <xf numFmtId="0" fontId="15" fillId="0" borderId="0" xfId="0" applyFont="1" applyFill="1" applyAlignment="1">
      <alignment horizontal="right" vertical="center"/>
    </xf>
    <xf numFmtId="0" fontId="15" fillId="0" borderId="1" xfId="0" applyFont="1" applyFill="1" applyBorder="1" applyAlignment="1">
      <alignment horizontal="center" vertical="center" wrapText="1"/>
    </xf>
    <xf numFmtId="0" fontId="16" fillId="0" borderId="1" xfId="0" applyFont="1" applyFill="1" applyBorder="1" applyAlignment="1">
      <alignment horizontal="center" vertical="center" wrapText="1"/>
    </xf>
    <xf numFmtId="0" fontId="18" fillId="0" borderId="1" xfId="0" applyFont="1" applyFill="1" applyBorder="1" applyAlignment="1">
      <alignment horizontal="center" vertical="center" wrapText="1"/>
    </xf>
    <xf numFmtId="0" fontId="17" fillId="0" borderId="1" xfId="0" applyFont="1" applyFill="1" applyBorder="1" applyAlignment="1">
      <alignment horizontal="center" vertical="center" wrapText="1"/>
    </xf>
    <xf numFmtId="0" fontId="29" fillId="0" borderId="0" xfId="0" applyFont="1" applyFill="1" applyAlignment="1">
      <alignment horizontal="justify" vertical="center"/>
    </xf>
    <xf numFmtId="0" fontId="34" fillId="0" borderId="0" xfId="0" applyFont="1" applyFill="1" applyAlignment="1">
      <alignment horizontal="right" vertical="center"/>
    </xf>
    <xf numFmtId="0" fontId="29" fillId="0" borderId="0" xfId="0" applyFont="1" applyFill="1" applyAlignment="1">
      <alignment vertical="center"/>
    </xf>
    <xf numFmtId="165" fontId="29" fillId="0" borderId="0" xfId="0" applyNumberFormat="1" applyFont="1" applyFill="1" applyAlignment="1">
      <alignment vertical="center"/>
    </xf>
    <xf numFmtId="166" fontId="29" fillId="3" borderId="0" xfId="0" applyNumberFormat="1" applyFont="1" applyFill="1" applyAlignment="1">
      <alignment vertical="center"/>
    </xf>
    <xf numFmtId="0" fontId="16" fillId="0" borderId="1" xfId="0" applyFont="1" applyFill="1" applyBorder="1" applyAlignment="1">
      <alignment horizontal="center" vertical="center"/>
    </xf>
    <xf numFmtId="0" fontId="17" fillId="0" borderId="1" xfId="0" applyFont="1" applyBorder="1" applyAlignment="1">
      <alignment horizontal="center" vertical="center" wrapText="1"/>
    </xf>
    <xf numFmtId="0" fontId="14" fillId="0" borderId="1" xfId="1" applyFont="1" applyFill="1" applyBorder="1" applyAlignment="1">
      <alignment horizontal="center" vertical="center" wrapText="1"/>
    </xf>
    <xf numFmtId="0" fontId="22" fillId="2" borderId="1" xfId="0" applyFont="1" applyFill="1" applyBorder="1" applyAlignment="1">
      <alignment horizontal="justify" vertical="center" wrapText="1"/>
    </xf>
    <xf numFmtId="0" fontId="1" fillId="0" borderId="1" xfId="0" applyFont="1" applyFill="1" applyBorder="1" applyAlignment="1">
      <alignment horizontal="left" vertical="center" wrapText="1"/>
    </xf>
    <xf numFmtId="0" fontId="5" fillId="0" borderId="1" xfId="0" applyFont="1" applyBorder="1" applyAlignment="1">
      <alignment horizontal="left" vertical="center" wrapText="1"/>
    </xf>
    <xf numFmtId="0" fontId="5" fillId="0" borderId="1" xfId="0" applyFont="1" applyFill="1" applyBorder="1" applyAlignment="1">
      <alignment horizontal="left" vertical="center" wrapText="1"/>
    </xf>
    <xf numFmtId="0" fontId="1" fillId="0" borderId="1" xfId="0" applyFont="1" applyBorder="1" applyAlignment="1">
      <alignment horizontal="left" vertical="center" wrapText="1"/>
    </xf>
    <xf numFmtId="0" fontId="22" fillId="0" borderId="1" xfId="0" applyFont="1" applyFill="1" applyBorder="1" applyAlignment="1">
      <alignment horizontal="left" vertical="center" wrapText="1"/>
    </xf>
    <xf numFmtId="0" fontId="10" fillId="0" borderId="1" xfId="0" applyFont="1" applyFill="1" applyBorder="1" applyAlignment="1">
      <alignment horizontal="left" vertical="center" wrapText="1"/>
    </xf>
    <xf numFmtId="165" fontId="1" fillId="0" borderId="0" xfId="0" applyNumberFormat="1" applyFont="1" applyFill="1" applyAlignment="1">
      <alignment vertical="center"/>
    </xf>
    <xf numFmtId="0" fontId="12" fillId="0" borderId="1" xfId="0" applyFont="1" applyBorder="1" applyAlignment="1">
      <alignment horizontal="center"/>
    </xf>
    <xf numFmtId="4" fontId="13" fillId="0" borderId="0" xfId="0" applyNumberFormat="1" applyFont="1" applyFill="1" applyAlignment="1">
      <alignment vertical="center"/>
    </xf>
    <xf numFmtId="0" fontId="35" fillId="0" borderId="0" xfId="0" applyFont="1" applyFill="1" applyAlignment="1">
      <alignment vertical="center"/>
    </xf>
    <xf numFmtId="0" fontId="41" fillId="0" borderId="0" xfId="0" applyFont="1" applyFill="1" applyAlignment="1">
      <alignment vertical="center"/>
    </xf>
    <xf numFmtId="0" fontId="42" fillId="0" borderId="0" xfId="0" applyFont="1" applyFill="1" applyAlignment="1">
      <alignment vertical="center"/>
    </xf>
    <xf numFmtId="0" fontId="9" fillId="0" borderId="1" xfId="0" applyFont="1" applyBorder="1" applyAlignment="1">
      <alignment horizontal="left" vertical="center" wrapText="1"/>
    </xf>
    <xf numFmtId="0" fontId="12" fillId="0" borderId="1" xfId="0" applyFont="1" applyBorder="1" applyAlignment="1">
      <alignment horizontal="center" vertical="center" wrapText="1"/>
    </xf>
    <xf numFmtId="4" fontId="9" fillId="0" borderId="1" xfId="0" applyNumberFormat="1" applyFont="1" applyFill="1" applyBorder="1" applyAlignment="1">
      <alignment vertical="center" wrapText="1"/>
    </xf>
    <xf numFmtId="0" fontId="43" fillId="0" borderId="1" xfId="0" applyFont="1" applyFill="1" applyBorder="1" applyAlignment="1">
      <alignment horizontal="center" vertical="center" wrapText="1"/>
    </xf>
    <xf numFmtId="0" fontId="9" fillId="0" borderId="1" xfId="0" applyFont="1" applyFill="1" applyBorder="1" applyAlignment="1">
      <alignment horizontal="justify" vertical="center" wrapText="1"/>
    </xf>
    <xf numFmtId="0" fontId="12" fillId="0" borderId="1" xfId="0" applyFont="1" applyFill="1" applyBorder="1" applyAlignment="1">
      <alignment horizontal="center" vertical="center" wrapText="1"/>
    </xf>
    <xf numFmtId="0" fontId="10" fillId="4" borderId="1" xfId="0" applyFont="1" applyFill="1" applyBorder="1" applyAlignment="1">
      <alignment horizontal="justify" vertical="center" wrapText="1"/>
    </xf>
    <xf numFmtId="0" fontId="12" fillId="0" borderId="1" xfId="0" applyFont="1" applyFill="1" applyBorder="1" applyAlignment="1">
      <alignment horizontal="center" vertical="center"/>
    </xf>
    <xf numFmtId="0" fontId="10" fillId="0" borderId="1" xfId="0" applyFont="1" applyFill="1" applyBorder="1" applyAlignment="1">
      <alignment horizontal="justify" vertical="center"/>
    </xf>
    <xf numFmtId="0" fontId="6" fillId="0" borderId="1" xfId="0" applyFont="1" applyFill="1" applyBorder="1" applyAlignment="1">
      <alignment horizontal="justify" vertical="center" wrapText="1"/>
    </xf>
    <xf numFmtId="4" fontId="31" fillId="0" borderId="1" xfId="0" applyNumberFormat="1" applyFont="1" applyFill="1" applyBorder="1" applyAlignment="1">
      <alignment vertical="center" wrapText="1"/>
    </xf>
    <xf numFmtId="4" fontId="40" fillId="0" borderId="1" xfId="0" applyNumberFormat="1" applyFont="1" applyFill="1" applyBorder="1" applyAlignment="1">
      <alignment vertical="center" wrapText="1"/>
    </xf>
    <xf numFmtId="0" fontId="26" fillId="0" borderId="1" xfId="0" applyFont="1" applyFill="1" applyBorder="1" applyAlignment="1">
      <alignment horizontal="justify" vertical="center"/>
    </xf>
    <xf numFmtId="0" fontId="26" fillId="0" borderId="1" xfId="0" applyFont="1" applyFill="1" applyBorder="1" applyAlignment="1">
      <alignment horizontal="justify" vertical="center" wrapText="1"/>
    </xf>
    <xf numFmtId="4" fontId="25" fillId="0" borderId="1" xfId="0" applyNumberFormat="1" applyFont="1" applyFill="1" applyBorder="1" applyAlignment="1">
      <alignment vertical="center" wrapText="1"/>
    </xf>
    <xf numFmtId="0" fontId="10" fillId="0" borderId="1" xfId="0" applyNumberFormat="1" applyFont="1" applyFill="1" applyBorder="1" applyAlignment="1">
      <alignment horizontal="justify" vertical="center" wrapText="1"/>
    </xf>
    <xf numFmtId="0" fontId="35" fillId="0" borderId="1" xfId="0" applyFont="1" applyFill="1" applyBorder="1" applyAlignment="1">
      <alignment horizontal="justify" vertical="center" wrapText="1"/>
    </xf>
    <xf numFmtId="0" fontId="1" fillId="0" borderId="1" xfId="0" applyFont="1" applyFill="1" applyBorder="1" applyAlignment="1">
      <alignment horizontal="justify" wrapText="1"/>
    </xf>
    <xf numFmtId="0" fontId="1" fillId="0" borderId="1" xfId="0" applyFont="1" applyFill="1" applyBorder="1" applyAlignment="1">
      <alignment horizontal="justify" vertical="top" wrapText="1"/>
    </xf>
    <xf numFmtId="0" fontId="3" fillId="0" borderId="1" xfId="0" applyFont="1" applyFill="1" applyBorder="1" applyAlignment="1">
      <alignment horizontal="justify" vertical="center" wrapText="1"/>
    </xf>
    <xf numFmtId="0" fontId="37" fillId="0" borderId="1" xfId="0" applyFont="1" applyFill="1" applyBorder="1" applyAlignment="1">
      <alignment horizontal="center" vertical="center" wrapText="1"/>
    </xf>
    <xf numFmtId="0" fontId="5" fillId="0" borderId="1" xfId="0" applyFont="1" applyFill="1" applyBorder="1" applyAlignment="1">
      <alignment wrapText="1"/>
    </xf>
    <xf numFmtId="4" fontId="1" fillId="2" borderId="1" xfId="0" applyNumberFormat="1" applyFont="1" applyFill="1" applyBorder="1" applyAlignment="1">
      <alignment vertical="center" wrapText="1"/>
    </xf>
    <xf numFmtId="0" fontId="9" fillId="0" borderId="1" xfId="0" applyFont="1" applyBorder="1" applyAlignment="1">
      <alignment wrapText="1"/>
    </xf>
    <xf numFmtId="2" fontId="44" fillId="0" borderId="1" xfId="0" applyNumberFormat="1" applyFont="1" applyFill="1" applyBorder="1" applyAlignment="1">
      <alignment vertical="center"/>
    </xf>
    <xf numFmtId="0" fontId="9" fillId="0" borderId="1" xfId="2" applyFont="1" applyBorder="1" applyAlignment="1">
      <alignment vertical="top" wrapText="1"/>
    </xf>
    <xf numFmtId="0" fontId="9" fillId="0" borderId="1" xfId="0" applyFont="1" applyBorder="1" applyAlignment="1">
      <alignment vertical="top" wrapText="1"/>
    </xf>
    <xf numFmtId="0" fontId="13" fillId="0" borderId="0" xfId="0" applyFont="1" applyFill="1" applyAlignment="1">
      <alignment vertical="center"/>
    </xf>
    <xf numFmtId="0" fontId="21" fillId="0" borderId="0" xfId="0" applyFont="1" applyFill="1" applyAlignment="1">
      <alignment vertical="center"/>
    </xf>
    <xf numFmtId="2" fontId="1" fillId="0" borderId="1" xfId="0" applyNumberFormat="1" applyFont="1" applyFill="1" applyBorder="1" applyAlignment="1">
      <alignment vertical="center" wrapText="1"/>
    </xf>
    <xf numFmtId="0" fontId="43" fillId="0" borderId="1" xfId="0" applyFont="1" applyFill="1" applyBorder="1" applyAlignment="1">
      <alignment horizontal="center" vertical="center"/>
    </xf>
    <xf numFmtId="0" fontId="21" fillId="0" borderId="0" xfId="0" applyFont="1" applyFill="1" applyAlignment="1">
      <alignment vertical="center"/>
    </xf>
    <xf numFmtId="0" fontId="14" fillId="0" borderId="1" xfId="0" applyFont="1" applyFill="1" applyBorder="1" applyAlignment="1">
      <alignment horizontal="center" vertical="center" wrapText="1"/>
    </xf>
    <xf numFmtId="0" fontId="1" fillId="0" borderId="0" xfId="0" applyFont="1" applyFill="1" applyBorder="1" applyAlignment="1">
      <alignment vertical="center"/>
    </xf>
    <xf numFmtId="4" fontId="1" fillId="0" borderId="0" xfId="0" applyNumberFormat="1" applyFont="1" applyFill="1" applyBorder="1" applyAlignment="1">
      <alignment vertical="center"/>
    </xf>
    <xf numFmtId="167" fontId="1" fillId="0" borderId="1" xfId="0" applyNumberFormat="1" applyFont="1" applyFill="1" applyBorder="1" applyAlignment="1">
      <alignment horizontal="center" vertical="center" wrapText="1"/>
    </xf>
    <xf numFmtId="0" fontId="1" fillId="2" borderId="1" xfId="0" applyFont="1" applyFill="1" applyBorder="1" applyAlignment="1">
      <alignment horizontal="justify" vertical="center" wrapText="1"/>
    </xf>
    <xf numFmtId="0" fontId="14" fillId="2" borderId="1" xfId="0" applyFont="1" applyFill="1" applyBorder="1" applyAlignment="1">
      <alignment horizontal="center" vertical="center" wrapText="1"/>
    </xf>
    <xf numFmtId="0" fontId="24" fillId="2" borderId="1" xfId="0" applyFont="1" applyFill="1" applyBorder="1" applyAlignment="1">
      <alignment horizontal="center" vertical="center" wrapText="1"/>
    </xf>
    <xf numFmtId="0" fontId="39" fillId="0" borderId="1" xfId="0" applyFont="1" applyFill="1" applyBorder="1" applyAlignment="1">
      <alignment horizontal="center" vertical="center" wrapText="1"/>
    </xf>
    <xf numFmtId="0" fontId="23" fillId="0" borderId="1" xfId="0" applyFont="1" applyFill="1" applyBorder="1" applyAlignment="1">
      <alignment horizontal="center" vertical="center" wrapText="1"/>
    </xf>
    <xf numFmtId="0" fontId="24" fillId="0" borderId="1" xfId="0" applyFont="1" applyFill="1" applyBorder="1" applyAlignment="1">
      <alignment horizontal="center" vertical="center" wrapText="1"/>
    </xf>
    <xf numFmtId="0" fontId="16" fillId="4" borderId="1" xfId="0" applyFont="1" applyFill="1" applyBorder="1" applyAlignment="1">
      <alignment horizontal="center" vertical="center" wrapText="1"/>
    </xf>
    <xf numFmtId="4" fontId="38" fillId="0" borderId="1" xfId="0" applyNumberFormat="1" applyFont="1" applyFill="1" applyBorder="1" applyAlignment="1">
      <alignment vertical="center" wrapText="1"/>
    </xf>
    <xf numFmtId="4" fontId="31" fillId="0" borderId="1" xfId="0" applyNumberFormat="1" applyFont="1" applyFill="1" applyBorder="1" applyAlignment="1">
      <alignment horizontal="right" vertical="center" wrapText="1"/>
    </xf>
    <xf numFmtId="4" fontId="25" fillId="0" borderId="1" xfId="0" applyNumberFormat="1" applyFont="1" applyFill="1" applyBorder="1" applyAlignment="1">
      <alignment vertical="center"/>
    </xf>
    <xf numFmtId="2" fontId="11" fillId="0" borderId="1" xfId="0" applyNumberFormat="1" applyFont="1" applyFill="1" applyBorder="1" applyAlignment="1">
      <alignment vertical="center"/>
    </xf>
    <xf numFmtId="4" fontId="46" fillId="0" borderId="1" xfId="0" applyNumberFormat="1" applyFont="1" applyFill="1" applyBorder="1" applyAlignment="1">
      <alignment vertical="center" wrapText="1"/>
    </xf>
    <xf numFmtId="4" fontId="6" fillId="0" borderId="2" xfId="0" applyNumberFormat="1" applyFont="1" applyFill="1" applyBorder="1" applyAlignment="1">
      <alignment vertical="center" wrapText="1"/>
    </xf>
    <xf numFmtId="2" fontId="11" fillId="0" borderId="1" xfId="0" applyNumberFormat="1" applyFont="1" applyFill="1" applyBorder="1" applyAlignment="1">
      <alignment vertical="center" wrapText="1"/>
    </xf>
    <xf numFmtId="4" fontId="10" fillId="0" borderId="1" xfId="0" applyNumberFormat="1" applyFont="1" applyFill="1" applyBorder="1" applyAlignment="1">
      <alignment vertical="center" wrapText="1"/>
    </xf>
    <xf numFmtId="0" fontId="1" fillId="0" borderId="1" xfId="1" applyFont="1" applyFill="1" applyBorder="1" applyAlignment="1">
      <alignment horizontal="center" vertical="center" wrapText="1"/>
    </xf>
    <xf numFmtId="4" fontId="1" fillId="0" borderId="1" xfId="3" applyNumberFormat="1" applyFont="1" applyFill="1" applyBorder="1" applyAlignment="1">
      <alignment vertical="center" wrapText="1"/>
    </xf>
    <xf numFmtId="43" fontId="1" fillId="0" borderId="0" xfId="3" applyFont="1" applyFill="1" applyAlignment="1">
      <alignment vertical="center"/>
    </xf>
    <xf numFmtId="4" fontId="27" fillId="0" borderId="0" xfId="0" applyNumberFormat="1" applyFont="1" applyFill="1" applyAlignment="1">
      <alignment vertical="center"/>
    </xf>
    <xf numFmtId="4" fontId="28" fillId="0" borderId="0" xfId="0" applyNumberFormat="1" applyFont="1" applyFill="1" applyAlignment="1">
      <alignment vertical="center"/>
    </xf>
    <xf numFmtId="0" fontId="9" fillId="0" borderId="1" xfId="0" applyFont="1" applyFill="1" applyBorder="1" applyAlignment="1">
      <alignment wrapText="1"/>
    </xf>
    <xf numFmtId="0" fontId="13" fillId="0" borderId="0" xfId="0" applyFont="1" applyFill="1" applyBorder="1" applyAlignment="1">
      <alignment horizontal="center" vertical="center"/>
    </xf>
    <xf numFmtId="0" fontId="1" fillId="0" borderId="3" xfId="0" applyFont="1" applyFill="1" applyBorder="1" applyAlignment="1">
      <alignment horizontal="right" vertical="center"/>
    </xf>
  </cellXfs>
  <cellStyles count="4">
    <cellStyle name="Гиперссылка" xfId="2" builtinId="8"/>
    <cellStyle name="Обычный" xfId="0" builtinId="0"/>
    <cellStyle name="Обычный 2" xfId="1"/>
    <cellStyle name="Финансовый" xfId="3" builtin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internet.garant.ru/" TargetMode="External"/><Relationship Id="rId2" Type="http://schemas.openxmlformats.org/officeDocument/2006/relationships/hyperlink" Target="https://internet.garant.ru/" TargetMode="External"/><Relationship Id="rId1" Type="http://schemas.openxmlformats.org/officeDocument/2006/relationships/hyperlink" Target="https://internet.garant.ru/" TargetMode="External"/><Relationship Id="rId5" Type="http://schemas.openxmlformats.org/officeDocument/2006/relationships/printerSettings" Target="../printerSettings/printerSettings1.bin"/><Relationship Id="rId4" Type="http://schemas.openxmlformats.org/officeDocument/2006/relationships/hyperlink" Target="https://internet.garant.r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pageSetUpPr fitToPage="1"/>
  </sheetPr>
  <dimension ref="A1:F1170"/>
  <sheetViews>
    <sheetView tabSelected="1" zoomScale="70" zoomScaleNormal="70" workbookViewId="0">
      <selection activeCell="G120" sqref="G120"/>
    </sheetView>
  </sheetViews>
  <sheetFormatPr defaultColWidth="7.109375" defaultRowHeight="18.75" x14ac:dyDescent="0.3"/>
  <cols>
    <col min="1" max="1" width="88.6640625" style="10" customWidth="1"/>
    <col min="2" max="2" width="23.33203125" style="32" customWidth="1"/>
    <col min="3" max="4" width="18" style="9" customWidth="1"/>
    <col min="5" max="5" width="18.5546875" style="9" customWidth="1"/>
    <col min="6" max="6" width="7.21875" style="1" customWidth="1"/>
    <col min="7" max="7" width="7.6640625" style="1" customWidth="1"/>
    <col min="8" max="8" width="7.109375" style="1" customWidth="1"/>
    <col min="9" max="16384" width="7.109375" style="1"/>
  </cols>
  <sheetData>
    <row r="1" spans="1:5" s="101" customFormat="1" ht="20.25" x14ac:dyDescent="0.3">
      <c r="A1" s="105"/>
      <c r="B1" s="105"/>
      <c r="C1" s="27"/>
      <c r="D1" s="70" t="s">
        <v>1665</v>
      </c>
      <c r="E1" s="27"/>
    </row>
    <row r="2" spans="1:5" s="101" customFormat="1" ht="20.25" x14ac:dyDescent="0.3">
      <c r="A2" s="105"/>
      <c r="B2" s="105"/>
      <c r="C2" s="27"/>
      <c r="D2" s="70" t="s">
        <v>1113</v>
      </c>
      <c r="E2" s="27"/>
    </row>
    <row r="3" spans="1:5" s="102" customFormat="1" ht="20.25" x14ac:dyDescent="0.3">
      <c r="A3" s="105"/>
      <c r="B3" s="105"/>
      <c r="C3" s="28"/>
      <c r="D3" s="70" t="s">
        <v>1752</v>
      </c>
      <c r="E3" s="28"/>
    </row>
    <row r="4" spans="1:5" x14ac:dyDescent="0.3">
      <c r="A4" s="107"/>
      <c r="B4" s="107"/>
      <c r="C4" s="108"/>
      <c r="D4" s="108"/>
      <c r="E4" s="108"/>
    </row>
    <row r="5" spans="1:5" ht="20.25" x14ac:dyDescent="0.3">
      <c r="A5" s="131" t="s">
        <v>1668</v>
      </c>
      <c r="B5" s="131"/>
      <c r="C5" s="131"/>
      <c r="D5" s="131"/>
      <c r="E5" s="131"/>
    </row>
    <row r="6" spans="1:5" s="29" customFormat="1" ht="20.25" x14ac:dyDescent="0.3">
      <c r="A6" s="102"/>
      <c r="B6" s="102"/>
      <c r="C6" s="28"/>
      <c r="D6" s="28"/>
      <c r="E6" s="28"/>
    </row>
    <row r="7" spans="1:5" ht="18" customHeight="1" x14ac:dyDescent="0.3">
      <c r="A7" s="132" t="s">
        <v>1114</v>
      </c>
      <c r="B7" s="132"/>
      <c r="C7" s="132"/>
      <c r="D7" s="132"/>
      <c r="E7" s="132"/>
    </row>
    <row r="8" spans="1:5" ht="32.25" customHeight="1" x14ac:dyDescent="0.3">
      <c r="A8" s="125" t="s">
        <v>0</v>
      </c>
      <c r="B8" s="106" t="s">
        <v>1673</v>
      </c>
      <c r="C8" s="109" t="s">
        <v>1379</v>
      </c>
      <c r="D8" s="109" t="s">
        <v>1491</v>
      </c>
      <c r="E8" s="109" t="s">
        <v>1753</v>
      </c>
    </row>
    <row r="9" spans="1:5" x14ac:dyDescent="0.3">
      <c r="A9" s="60">
        <v>1</v>
      </c>
      <c r="B9" s="60">
        <v>2</v>
      </c>
      <c r="C9" s="60">
        <v>3</v>
      </c>
      <c r="D9" s="60">
        <v>4</v>
      </c>
      <c r="E9" s="60">
        <v>5</v>
      </c>
    </row>
    <row r="10" spans="1:5" s="29" customFormat="1" x14ac:dyDescent="0.3">
      <c r="A10" s="2" t="s">
        <v>1</v>
      </c>
      <c r="B10" s="106" t="s">
        <v>2</v>
      </c>
      <c r="C10" s="3">
        <f>SUM(C11,C166)</f>
        <v>13760762680</v>
      </c>
      <c r="D10" s="3">
        <f>SUM(D11,D166)</f>
        <v>14360209985</v>
      </c>
      <c r="E10" s="3">
        <f>SUM(E11,E166)</f>
        <v>15227652577</v>
      </c>
    </row>
    <row r="11" spans="1:5" s="29" customFormat="1" hidden="1" x14ac:dyDescent="0.3">
      <c r="A11" s="110" t="s">
        <v>512</v>
      </c>
      <c r="B11" s="111"/>
      <c r="C11" s="96">
        <f>SUM(C12,C80,C97,C122,C136,C144,C165)</f>
        <v>12520628396</v>
      </c>
      <c r="D11" s="96">
        <f>SUM(D12,D80,D97,D122,D136,D144,D165)</f>
        <v>13356033473</v>
      </c>
      <c r="E11" s="96">
        <f>SUM(E12,E80,E97,E122,E136,E144,E165)</f>
        <v>14197052902</v>
      </c>
    </row>
    <row r="12" spans="1:5" x14ac:dyDescent="0.3">
      <c r="A12" s="2" t="s">
        <v>3</v>
      </c>
      <c r="B12" s="106" t="s">
        <v>787</v>
      </c>
      <c r="C12" s="3">
        <f t="shared" ref="C12:E12" si="0">SUM(C13)</f>
        <v>5556083000</v>
      </c>
      <c r="D12" s="3">
        <f t="shared" si="0"/>
        <v>5867567000</v>
      </c>
      <c r="E12" s="3">
        <f t="shared" si="0"/>
        <v>6189979000</v>
      </c>
    </row>
    <row r="13" spans="1:5" s="29" customFormat="1" x14ac:dyDescent="0.3">
      <c r="A13" s="2" t="s">
        <v>1115</v>
      </c>
      <c r="B13" s="106" t="s">
        <v>4</v>
      </c>
      <c r="C13" s="3">
        <f t="shared" ref="C13:E13" si="1">SUM(C14,C17,C32,C35,C38,C41,C44,C50,C53,C20,C23,C47,C56,C59,C62,C26,C29,C65,C71,C77,C68,C74)</f>
        <v>5556083000</v>
      </c>
      <c r="D13" s="3">
        <f t="shared" si="1"/>
        <v>5867567000</v>
      </c>
      <c r="E13" s="3">
        <f t="shared" si="1"/>
        <v>6189979000</v>
      </c>
    </row>
    <row r="14" spans="1:5" ht="212.25" customHeight="1" x14ac:dyDescent="0.3">
      <c r="A14" s="2" t="s">
        <v>1786</v>
      </c>
      <c r="B14" s="106" t="s">
        <v>5</v>
      </c>
      <c r="C14" s="3">
        <f t="shared" ref="C14:E15" si="2">SUM(C15)</f>
        <v>4326227000</v>
      </c>
      <c r="D14" s="3">
        <f t="shared" si="2"/>
        <v>4578191000</v>
      </c>
      <c r="E14" s="3">
        <f t="shared" si="2"/>
        <v>4838880000</v>
      </c>
    </row>
    <row r="15" spans="1:5" ht="231" customHeight="1" x14ac:dyDescent="0.3">
      <c r="A15" s="2" t="s">
        <v>1787</v>
      </c>
      <c r="B15" s="106" t="s">
        <v>6</v>
      </c>
      <c r="C15" s="3">
        <f t="shared" si="2"/>
        <v>4326227000</v>
      </c>
      <c r="D15" s="3">
        <f t="shared" si="2"/>
        <v>4578191000</v>
      </c>
      <c r="E15" s="3">
        <f t="shared" si="2"/>
        <v>4838880000</v>
      </c>
    </row>
    <row r="16" spans="1:5" s="11" customFormat="1" hidden="1" x14ac:dyDescent="0.3">
      <c r="A16" s="4" t="s">
        <v>7</v>
      </c>
      <c r="B16" s="49" t="s">
        <v>8</v>
      </c>
      <c r="C16" s="117">
        <v>4326227000</v>
      </c>
      <c r="D16" s="117">
        <v>4578191000</v>
      </c>
      <c r="E16" s="117">
        <v>4838880000</v>
      </c>
    </row>
    <row r="17" spans="1:5" ht="137.25" customHeight="1" x14ac:dyDescent="0.3">
      <c r="A17" s="2" t="s">
        <v>1689</v>
      </c>
      <c r="B17" s="106" t="s">
        <v>9</v>
      </c>
      <c r="C17" s="3">
        <f t="shared" ref="C17:E18" si="3">SUM(C18)</f>
        <v>11746000</v>
      </c>
      <c r="D17" s="3">
        <f t="shared" si="3"/>
        <v>12216000</v>
      </c>
      <c r="E17" s="3">
        <f t="shared" si="3"/>
        <v>12705000</v>
      </c>
    </row>
    <row r="18" spans="1:5" ht="166.5" customHeight="1" x14ac:dyDescent="0.3">
      <c r="A18" s="2" t="s">
        <v>1688</v>
      </c>
      <c r="B18" s="106" t="s">
        <v>10</v>
      </c>
      <c r="C18" s="3">
        <f t="shared" si="3"/>
        <v>11746000</v>
      </c>
      <c r="D18" s="3">
        <f t="shared" si="3"/>
        <v>12216000</v>
      </c>
      <c r="E18" s="3">
        <f t="shared" si="3"/>
        <v>12705000</v>
      </c>
    </row>
    <row r="19" spans="1:5" s="11" customFormat="1" hidden="1" x14ac:dyDescent="0.3">
      <c r="A19" s="4" t="s">
        <v>7</v>
      </c>
      <c r="B19" s="49" t="s">
        <v>11</v>
      </c>
      <c r="C19" s="5">
        <v>11746000</v>
      </c>
      <c r="D19" s="5">
        <v>12216000</v>
      </c>
      <c r="E19" s="5">
        <v>12705000</v>
      </c>
    </row>
    <row r="20" spans="1:5" s="14" customFormat="1" ht="131.25" customHeight="1" x14ac:dyDescent="0.3">
      <c r="A20" s="78" t="s">
        <v>1674</v>
      </c>
      <c r="B20" s="79" t="s">
        <v>1465</v>
      </c>
      <c r="C20" s="76">
        <f t="shared" ref="C20:E21" si="4">C21</f>
        <v>4895000</v>
      </c>
      <c r="D20" s="76">
        <f t="shared" si="4"/>
        <v>5090000</v>
      </c>
      <c r="E20" s="76">
        <f t="shared" si="4"/>
        <v>5294000</v>
      </c>
    </row>
    <row r="21" spans="1:5" s="14" customFormat="1" ht="159.75" customHeight="1" x14ac:dyDescent="0.3">
      <c r="A21" s="78" t="s">
        <v>1675</v>
      </c>
      <c r="B21" s="79" t="s">
        <v>1466</v>
      </c>
      <c r="C21" s="76">
        <f t="shared" si="4"/>
        <v>4895000</v>
      </c>
      <c r="D21" s="76">
        <f t="shared" si="4"/>
        <v>5090000</v>
      </c>
      <c r="E21" s="76">
        <f t="shared" si="4"/>
        <v>5294000</v>
      </c>
    </row>
    <row r="22" spans="1:5" s="11" customFormat="1" hidden="1" x14ac:dyDescent="0.3">
      <c r="A22" s="4" t="s">
        <v>7</v>
      </c>
      <c r="B22" s="49" t="s">
        <v>1467</v>
      </c>
      <c r="C22" s="5">
        <v>4895000</v>
      </c>
      <c r="D22" s="5">
        <v>5090000</v>
      </c>
      <c r="E22" s="5">
        <v>5294000</v>
      </c>
    </row>
    <row r="23" spans="1:5" s="14" customFormat="1" ht="141.75" customHeight="1" x14ac:dyDescent="0.3">
      <c r="A23" s="78" t="s">
        <v>1676</v>
      </c>
      <c r="B23" s="79" t="s">
        <v>1470</v>
      </c>
      <c r="C23" s="76">
        <f t="shared" ref="C23:E24" si="5">C24</f>
        <v>11480000</v>
      </c>
      <c r="D23" s="76">
        <f t="shared" si="5"/>
        <v>11939000</v>
      </c>
      <c r="E23" s="76">
        <f t="shared" si="5"/>
        <v>12417000</v>
      </c>
    </row>
    <row r="24" spans="1:5" s="14" customFormat="1" ht="159.75" customHeight="1" x14ac:dyDescent="0.3">
      <c r="A24" s="78" t="s">
        <v>1677</v>
      </c>
      <c r="B24" s="79" t="s">
        <v>1469</v>
      </c>
      <c r="C24" s="76">
        <f t="shared" si="5"/>
        <v>11480000</v>
      </c>
      <c r="D24" s="76">
        <f t="shared" si="5"/>
        <v>11939000</v>
      </c>
      <c r="E24" s="76">
        <f t="shared" si="5"/>
        <v>12417000</v>
      </c>
    </row>
    <row r="25" spans="1:5" s="11" customFormat="1" hidden="1" x14ac:dyDescent="0.3">
      <c r="A25" s="4" t="s">
        <v>7</v>
      </c>
      <c r="B25" s="49" t="s">
        <v>1468</v>
      </c>
      <c r="C25" s="5">
        <v>11480000</v>
      </c>
      <c r="D25" s="5">
        <v>11939000</v>
      </c>
      <c r="E25" s="5">
        <v>12417000</v>
      </c>
    </row>
    <row r="26" spans="1:5" s="71" customFormat="1" ht="136.5" customHeight="1" x14ac:dyDescent="0.3">
      <c r="A26" s="78" t="s">
        <v>1524</v>
      </c>
      <c r="B26" s="79" t="s">
        <v>1525</v>
      </c>
      <c r="C26" s="76">
        <f t="shared" ref="C26:E27" si="6">C27</f>
        <v>7041000</v>
      </c>
      <c r="D26" s="76">
        <f t="shared" si="6"/>
        <v>7323000</v>
      </c>
      <c r="E26" s="76">
        <f t="shared" si="6"/>
        <v>7616000</v>
      </c>
    </row>
    <row r="27" spans="1:5" s="14" customFormat="1" ht="167.25" customHeight="1" x14ac:dyDescent="0.3">
      <c r="A27" s="78" t="s">
        <v>1526</v>
      </c>
      <c r="B27" s="79" t="s">
        <v>1527</v>
      </c>
      <c r="C27" s="76">
        <f t="shared" si="6"/>
        <v>7041000</v>
      </c>
      <c r="D27" s="76">
        <f t="shared" si="6"/>
        <v>7323000</v>
      </c>
      <c r="E27" s="76">
        <f t="shared" si="6"/>
        <v>7616000</v>
      </c>
    </row>
    <row r="28" spans="1:5" s="11" customFormat="1" hidden="1" x14ac:dyDescent="0.3">
      <c r="A28" s="4" t="s">
        <v>7</v>
      </c>
      <c r="B28" s="49" t="s">
        <v>1528</v>
      </c>
      <c r="C28" s="5">
        <v>7041000</v>
      </c>
      <c r="D28" s="5">
        <v>7323000</v>
      </c>
      <c r="E28" s="5">
        <v>7616000</v>
      </c>
    </row>
    <row r="29" spans="1:5" s="14" customFormat="1" ht="124.5" customHeight="1" x14ac:dyDescent="0.3">
      <c r="A29" s="78" t="s">
        <v>1690</v>
      </c>
      <c r="B29" s="79" t="s">
        <v>1530</v>
      </c>
      <c r="C29" s="76">
        <f t="shared" ref="C29:E30" si="7">C30</f>
        <v>16269000</v>
      </c>
      <c r="D29" s="76">
        <f t="shared" si="7"/>
        <v>16919000</v>
      </c>
      <c r="E29" s="76">
        <f t="shared" si="7"/>
        <v>17596000</v>
      </c>
    </row>
    <row r="30" spans="1:5" s="14" customFormat="1" ht="137.25" customHeight="1" x14ac:dyDescent="0.3">
      <c r="A30" s="78" t="s">
        <v>1529</v>
      </c>
      <c r="B30" s="79" t="s">
        <v>1531</v>
      </c>
      <c r="C30" s="76">
        <f t="shared" si="7"/>
        <v>16269000</v>
      </c>
      <c r="D30" s="76">
        <f t="shared" si="7"/>
        <v>16919000</v>
      </c>
      <c r="E30" s="76">
        <f t="shared" si="7"/>
        <v>17596000</v>
      </c>
    </row>
    <row r="31" spans="1:5" s="11" customFormat="1" hidden="1" x14ac:dyDescent="0.3">
      <c r="A31" s="4" t="s">
        <v>7</v>
      </c>
      <c r="B31" s="49" t="s">
        <v>1532</v>
      </c>
      <c r="C31" s="5">
        <v>16269000</v>
      </c>
      <c r="D31" s="5">
        <v>16919000</v>
      </c>
      <c r="E31" s="5">
        <v>17596000</v>
      </c>
    </row>
    <row r="32" spans="1:5" ht="114.75" customHeight="1" x14ac:dyDescent="0.3">
      <c r="A32" s="2" t="s">
        <v>1691</v>
      </c>
      <c r="B32" s="106" t="s">
        <v>12</v>
      </c>
      <c r="C32" s="3">
        <f t="shared" ref="C32:E33" si="8">SUM(C33)</f>
        <v>47653000</v>
      </c>
      <c r="D32" s="3">
        <f t="shared" si="8"/>
        <v>50083000</v>
      </c>
      <c r="E32" s="3">
        <f t="shared" si="8"/>
        <v>52086000</v>
      </c>
    </row>
    <row r="33" spans="1:5" ht="150" x14ac:dyDescent="0.3">
      <c r="A33" s="2" t="s">
        <v>1692</v>
      </c>
      <c r="B33" s="106" t="s">
        <v>13</v>
      </c>
      <c r="C33" s="3">
        <f t="shared" si="8"/>
        <v>47653000</v>
      </c>
      <c r="D33" s="3">
        <f t="shared" si="8"/>
        <v>50083000</v>
      </c>
      <c r="E33" s="3">
        <f t="shared" si="8"/>
        <v>52086000</v>
      </c>
    </row>
    <row r="34" spans="1:5" s="11" customFormat="1" hidden="1" x14ac:dyDescent="0.3">
      <c r="A34" s="4" t="s">
        <v>7</v>
      </c>
      <c r="B34" s="49" t="s">
        <v>804</v>
      </c>
      <c r="C34" s="5">
        <v>47653000</v>
      </c>
      <c r="D34" s="5">
        <v>50083000</v>
      </c>
      <c r="E34" s="5">
        <v>52086000</v>
      </c>
    </row>
    <row r="35" spans="1:5" s="14" customFormat="1" ht="93.75" hidden="1" x14ac:dyDescent="0.3">
      <c r="A35" s="78" t="s">
        <v>1291</v>
      </c>
      <c r="B35" s="79" t="s">
        <v>1299</v>
      </c>
      <c r="C35" s="76">
        <f t="shared" ref="C35:E36" si="9">C36</f>
        <v>0</v>
      </c>
      <c r="D35" s="76">
        <f t="shared" si="9"/>
        <v>0</v>
      </c>
      <c r="E35" s="76">
        <f t="shared" si="9"/>
        <v>0</v>
      </c>
    </row>
    <row r="36" spans="1:5" s="14" customFormat="1" ht="112.5" hidden="1" x14ac:dyDescent="0.3">
      <c r="A36" s="78" t="s">
        <v>1292</v>
      </c>
      <c r="B36" s="79" t="s">
        <v>1300</v>
      </c>
      <c r="C36" s="76">
        <f t="shared" si="9"/>
        <v>0</v>
      </c>
      <c r="D36" s="76">
        <f t="shared" si="9"/>
        <v>0</v>
      </c>
      <c r="E36" s="76">
        <f t="shared" si="9"/>
        <v>0</v>
      </c>
    </row>
    <row r="37" spans="1:5" s="11" customFormat="1" hidden="1" x14ac:dyDescent="0.3">
      <c r="A37" s="4" t="s">
        <v>7</v>
      </c>
      <c r="B37" s="49" t="s">
        <v>1293</v>
      </c>
      <c r="C37" s="5">
        <v>0</v>
      </c>
      <c r="D37" s="5">
        <v>0</v>
      </c>
      <c r="E37" s="5">
        <v>0</v>
      </c>
    </row>
    <row r="38" spans="1:5" ht="300" x14ac:dyDescent="0.3">
      <c r="A38" s="2" t="s">
        <v>1788</v>
      </c>
      <c r="B38" s="106" t="s">
        <v>768</v>
      </c>
      <c r="C38" s="3">
        <f t="shared" ref="C38:E39" si="10">SUM(C39)</f>
        <v>88962000</v>
      </c>
      <c r="D38" s="3">
        <f t="shared" si="10"/>
        <v>93766000</v>
      </c>
      <c r="E38" s="3">
        <f t="shared" si="10"/>
        <v>98735000</v>
      </c>
    </row>
    <row r="39" spans="1:5" ht="318.75" x14ac:dyDescent="0.3">
      <c r="A39" s="2" t="s">
        <v>1789</v>
      </c>
      <c r="B39" s="106" t="s">
        <v>769</v>
      </c>
      <c r="C39" s="3">
        <f t="shared" si="10"/>
        <v>88962000</v>
      </c>
      <c r="D39" s="3">
        <f t="shared" si="10"/>
        <v>93766000</v>
      </c>
      <c r="E39" s="3">
        <f t="shared" si="10"/>
        <v>98735000</v>
      </c>
    </row>
    <row r="40" spans="1:5" s="11" customFormat="1" hidden="1" x14ac:dyDescent="0.3">
      <c r="A40" s="4" t="s">
        <v>7</v>
      </c>
      <c r="B40" s="49" t="s">
        <v>770</v>
      </c>
      <c r="C40" s="5">
        <v>88962000</v>
      </c>
      <c r="D40" s="5">
        <v>93766000</v>
      </c>
      <c r="E40" s="5">
        <v>98735000</v>
      </c>
    </row>
    <row r="41" spans="1:5" s="14" customFormat="1" ht="93.75" hidden="1" x14ac:dyDescent="0.3">
      <c r="A41" s="78" t="s">
        <v>1314</v>
      </c>
      <c r="B41" s="79" t="s">
        <v>1316</v>
      </c>
      <c r="C41" s="76">
        <f t="shared" ref="C41:E42" si="11">C42</f>
        <v>0</v>
      </c>
      <c r="D41" s="76">
        <f t="shared" si="11"/>
        <v>0</v>
      </c>
      <c r="E41" s="76">
        <f t="shared" si="11"/>
        <v>0</v>
      </c>
    </row>
    <row r="42" spans="1:5" s="14" customFormat="1" ht="112.5" hidden="1" x14ac:dyDescent="0.3">
      <c r="A42" s="78" t="s">
        <v>1315</v>
      </c>
      <c r="B42" s="79" t="s">
        <v>1317</v>
      </c>
      <c r="C42" s="76">
        <f t="shared" si="11"/>
        <v>0</v>
      </c>
      <c r="D42" s="76">
        <f t="shared" si="11"/>
        <v>0</v>
      </c>
      <c r="E42" s="76">
        <f t="shared" si="11"/>
        <v>0</v>
      </c>
    </row>
    <row r="43" spans="1:5" s="11" customFormat="1" hidden="1" x14ac:dyDescent="0.3">
      <c r="A43" s="4" t="s">
        <v>7</v>
      </c>
      <c r="B43" s="49" t="s">
        <v>1318</v>
      </c>
      <c r="C43" s="5">
        <v>0</v>
      </c>
      <c r="D43" s="5">
        <v>0</v>
      </c>
      <c r="E43" s="5">
        <v>0</v>
      </c>
    </row>
    <row r="44" spans="1:5" s="14" customFormat="1" ht="93.75" hidden="1" x14ac:dyDescent="0.3">
      <c r="A44" s="78" t="s">
        <v>1294</v>
      </c>
      <c r="B44" s="79" t="s">
        <v>1297</v>
      </c>
      <c r="C44" s="76">
        <f t="shared" ref="C44:E45" si="12">C45</f>
        <v>0</v>
      </c>
      <c r="D44" s="76">
        <f t="shared" si="12"/>
        <v>0</v>
      </c>
      <c r="E44" s="76">
        <f t="shared" si="12"/>
        <v>0</v>
      </c>
    </row>
    <row r="45" spans="1:5" s="14" customFormat="1" ht="112.5" hidden="1" x14ac:dyDescent="0.3">
      <c r="A45" s="78" t="s">
        <v>1295</v>
      </c>
      <c r="B45" s="79" t="s">
        <v>1298</v>
      </c>
      <c r="C45" s="76">
        <f t="shared" si="12"/>
        <v>0</v>
      </c>
      <c r="D45" s="76">
        <f t="shared" si="12"/>
        <v>0</v>
      </c>
      <c r="E45" s="76">
        <f t="shared" si="12"/>
        <v>0</v>
      </c>
    </row>
    <row r="46" spans="1:5" s="11" customFormat="1" hidden="1" x14ac:dyDescent="0.3">
      <c r="A46" s="4" t="s">
        <v>7</v>
      </c>
      <c r="B46" s="49" t="s">
        <v>1296</v>
      </c>
      <c r="C46" s="5">
        <v>0</v>
      </c>
      <c r="D46" s="5">
        <v>0</v>
      </c>
      <c r="E46" s="5">
        <v>0</v>
      </c>
    </row>
    <row r="47" spans="1:5" s="14" customFormat="1" ht="93.75" hidden="1" x14ac:dyDescent="0.3">
      <c r="A47" s="78" t="s">
        <v>1471</v>
      </c>
      <c r="B47" s="79" t="s">
        <v>1473</v>
      </c>
      <c r="C47" s="76">
        <f t="shared" ref="C47:E48" si="13">C48</f>
        <v>0</v>
      </c>
      <c r="D47" s="76">
        <f t="shared" si="13"/>
        <v>0</v>
      </c>
      <c r="E47" s="76">
        <f t="shared" si="13"/>
        <v>0</v>
      </c>
    </row>
    <row r="48" spans="1:5" s="14" customFormat="1" ht="131.25" hidden="1" x14ac:dyDescent="0.3">
      <c r="A48" s="78" t="s">
        <v>1472</v>
      </c>
      <c r="B48" s="79" t="s">
        <v>1474</v>
      </c>
      <c r="C48" s="76">
        <f t="shared" si="13"/>
        <v>0</v>
      </c>
      <c r="D48" s="76">
        <f t="shared" si="13"/>
        <v>0</v>
      </c>
      <c r="E48" s="76">
        <f t="shared" si="13"/>
        <v>0</v>
      </c>
    </row>
    <row r="49" spans="1:5" s="11" customFormat="1" hidden="1" x14ac:dyDescent="0.3">
      <c r="A49" s="4" t="s">
        <v>7</v>
      </c>
      <c r="B49" s="49" t="s">
        <v>1475</v>
      </c>
      <c r="C49" s="5">
        <v>0</v>
      </c>
      <c r="D49" s="5">
        <v>0</v>
      </c>
      <c r="E49" s="5">
        <v>0</v>
      </c>
    </row>
    <row r="50" spans="1:5" s="14" customFormat="1" ht="100.5" customHeight="1" x14ac:dyDescent="0.3">
      <c r="A50" s="78" t="s">
        <v>1693</v>
      </c>
      <c r="B50" s="79" t="s">
        <v>1479</v>
      </c>
      <c r="C50" s="76">
        <f t="shared" ref="C50:E51" si="14">C51</f>
        <v>40932000</v>
      </c>
      <c r="D50" s="76">
        <f t="shared" si="14"/>
        <v>41671000</v>
      </c>
      <c r="E50" s="76">
        <f t="shared" si="14"/>
        <v>42425000</v>
      </c>
    </row>
    <row r="51" spans="1:5" s="14" customFormat="1" ht="119.25" customHeight="1" x14ac:dyDescent="0.3">
      <c r="A51" s="78" t="s">
        <v>1694</v>
      </c>
      <c r="B51" s="79" t="s">
        <v>1480</v>
      </c>
      <c r="C51" s="76">
        <f t="shared" si="14"/>
        <v>40932000</v>
      </c>
      <c r="D51" s="76">
        <f t="shared" si="14"/>
        <v>41671000</v>
      </c>
      <c r="E51" s="76">
        <f t="shared" si="14"/>
        <v>42425000</v>
      </c>
    </row>
    <row r="52" spans="1:5" s="11" customFormat="1" hidden="1" x14ac:dyDescent="0.3">
      <c r="A52" s="4" t="s">
        <v>7</v>
      </c>
      <c r="B52" s="49" t="s">
        <v>1319</v>
      </c>
      <c r="C52" s="5">
        <v>40932000</v>
      </c>
      <c r="D52" s="5">
        <v>41671000</v>
      </c>
      <c r="E52" s="5">
        <v>42425000</v>
      </c>
    </row>
    <row r="53" spans="1:5" s="14" customFormat="1" ht="93.75" x14ac:dyDescent="0.3">
      <c r="A53" s="78" t="s">
        <v>1695</v>
      </c>
      <c r="B53" s="79" t="s">
        <v>1481</v>
      </c>
      <c r="C53" s="76">
        <f t="shared" ref="C53:E54" si="15">C54</f>
        <v>147333000</v>
      </c>
      <c r="D53" s="76">
        <f t="shared" si="15"/>
        <v>150787000</v>
      </c>
      <c r="E53" s="76">
        <f t="shared" si="15"/>
        <v>155210000</v>
      </c>
    </row>
    <row r="54" spans="1:5" s="14" customFormat="1" ht="122.25" customHeight="1" x14ac:dyDescent="0.3">
      <c r="A54" s="78" t="s">
        <v>1696</v>
      </c>
      <c r="B54" s="79" t="s">
        <v>1482</v>
      </c>
      <c r="C54" s="76">
        <f t="shared" si="15"/>
        <v>147333000</v>
      </c>
      <c r="D54" s="76">
        <f t="shared" si="15"/>
        <v>150787000</v>
      </c>
      <c r="E54" s="76">
        <f t="shared" si="15"/>
        <v>155210000</v>
      </c>
    </row>
    <row r="55" spans="1:5" s="11" customFormat="1" hidden="1" x14ac:dyDescent="0.3">
      <c r="A55" s="4" t="s">
        <v>7</v>
      </c>
      <c r="B55" s="49" t="s">
        <v>1483</v>
      </c>
      <c r="C55" s="5">
        <v>147333000</v>
      </c>
      <c r="D55" s="5">
        <v>150787000</v>
      </c>
      <c r="E55" s="5">
        <v>155210000</v>
      </c>
    </row>
    <row r="56" spans="1:5" s="14" customFormat="1" ht="262.5" x14ac:dyDescent="0.3">
      <c r="A56" s="78" t="s">
        <v>1666</v>
      </c>
      <c r="B56" s="79" t="s">
        <v>1484</v>
      </c>
      <c r="C56" s="76">
        <f t="shared" ref="C56:E57" si="16">C57</f>
        <v>57237000</v>
      </c>
      <c r="D56" s="76">
        <f t="shared" si="16"/>
        <v>60328000</v>
      </c>
      <c r="E56" s="76">
        <f t="shared" si="16"/>
        <v>63526000</v>
      </c>
    </row>
    <row r="57" spans="1:5" s="14" customFormat="1" ht="281.25" x14ac:dyDescent="0.3">
      <c r="A57" s="78" t="s">
        <v>1669</v>
      </c>
      <c r="B57" s="79" t="s">
        <v>1485</v>
      </c>
      <c r="C57" s="76">
        <f t="shared" si="16"/>
        <v>57237000</v>
      </c>
      <c r="D57" s="76">
        <f t="shared" si="16"/>
        <v>60328000</v>
      </c>
      <c r="E57" s="76">
        <f t="shared" si="16"/>
        <v>63526000</v>
      </c>
    </row>
    <row r="58" spans="1:5" s="11" customFormat="1" hidden="1" x14ac:dyDescent="0.3">
      <c r="A58" s="4" t="s">
        <v>7</v>
      </c>
      <c r="B58" s="49" t="s">
        <v>1478</v>
      </c>
      <c r="C58" s="5">
        <v>57237000</v>
      </c>
      <c r="D58" s="5">
        <v>60328000</v>
      </c>
      <c r="E58" s="5">
        <v>63526000</v>
      </c>
    </row>
    <row r="59" spans="1:5" s="14" customFormat="1" ht="262.5" x14ac:dyDescent="0.3">
      <c r="A59" s="78" t="s">
        <v>1667</v>
      </c>
      <c r="B59" s="79" t="s">
        <v>1476</v>
      </c>
      <c r="C59" s="76">
        <f t="shared" ref="C59:E60" si="17">C60</f>
        <v>26577000</v>
      </c>
      <c r="D59" s="76">
        <f t="shared" si="17"/>
        <v>28012000</v>
      </c>
      <c r="E59" s="76">
        <f t="shared" si="17"/>
        <v>29497000</v>
      </c>
    </row>
    <row r="60" spans="1:5" s="14" customFormat="1" ht="281.25" x14ac:dyDescent="0.3">
      <c r="A60" s="78" t="s">
        <v>1670</v>
      </c>
      <c r="B60" s="79" t="s">
        <v>1477</v>
      </c>
      <c r="C60" s="76">
        <f t="shared" si="17"/>
        <v>26577000</v>
      </c>
      <c r="D60" s="76">
        <f t="shared" si="17"/>
        <v>28012000</v>
      </c>
      <c r="E60" s="76">
        <f t="shared" si="17"/>
        <v>29497000</v>
      </c>
    </row>
    <row r="61" spans="1:5" s="11" customFormat="1" hidden="1" x14ac:dyDescent="0.3">
      <c r="A61" s="4" t="s">
        <v>7</v>
      </c>
      <c r="B61" s="49" t="s">
        <v>1486</v>
      </c>
      <c r="C61" s="5">
        <v>26577000</v>
      </c>
      <c r="D61" s="5">
        <v>28012000</v>
      </c>
      <c r="E61" s="5">
        <v>29497000</v>
      </c>
    </row>
    <row r="62" spans="1:5" s="14" customFormat="1" ht="243.75" x14ac:dyDescent="0.3">
      <c r="A62" s="78" t="s">
        <v>1672</v>
      </c>
      <c r="B62" s="79" t="s">
        <v>1487</v>
      </c>
      <c r="C62" s="76">
        <f t="shared" ref="C62:E63" si="18">C63</f>
        <v>23234000</v>
      </c>
      <c r="D62" s="76">
        <f t="shared" si="18"/>
        <v>24489000</v>
      </c>
      <c r="E62" s="76">
        <f t="shared" si="18"/>
        <v>25787000</v>
      </c>
    </row>
    <row r="63" spans="1:5" s="14" customFormat="1" ht="281.25" x14ac:dyDescent="0.3">
      <c r="A63" s="78" t="s">
        <v>1671</v>
      </c>
      <c r="B63" s="79" t="s">
        <v>1488</v>
      </c>
      <c r="C63" s="76">
        <f t="shared" si="18"/>
        <v>23234000</v>
      </c>
      <c r="D63" s="76">
        <f t="shared" si="18"/>
        <v>24489000</v>
      </c>
      <c r="E63" s="76">
        <f t="shared" si="18"/>
        <v>25787000</v>
      </c>
    </row>
    <row r="64" spans="1:5" s="11" customFormat="1" ht="31.5" hidden="1" x14ac:dyDescent="0.3">
      <c r="A64" s="4" t="s">
        <v>7</v>
      </c>
      <c r="B64" s="49" t="s">
        <v>1489</v>
      </c>
      <c r="C64" s="5">
        <v>23234000</v>
      </c>
      <c r="D64" s="5">
        <v>24489000</v>
      </c>
      <c r="E64" s="5">
        <v>25787000</v>
      </c>
    </row>
    <row r="65" spans="1:5" s="14" customFormat="1" ht="150" x14ac:dyDescent="0.3">
      <c r="A65" s="78" t="s">
        <v>1533</v>
      </c>
      <c r="B65" s="79" t="s">
        <v>1535</v>
      </c>
      <c r="C65" s="76">
        <f t="shared" ref="C65:E66" si="19">C66</f>
        <v>18080000</v>
      </c>
      <c r="D65" s="76">
        <f t="shared" si="19"/>
        <v>19002000</v>
      </c>
      <c r="E65" s="76">
        <f t="shared" si="19"/>
        <v>19762000</v>
      </c>
    </row>
    <row r="66" spans="1:5" s="14" customFormat="1" ht="187.5" x14ac:dyDescent="0.3">
      <c r="A66" s="78" t="s">
        <v>1534</v>
      </c>
      <c r="B66" s="79" t="s">
        <v>1536</v>
      </c>
      <c r="C66" s="76">
        <f t="shared" si="19"/>
        <v>18080000</v>
      </c>
      <c r="D66" s="76">
        <f t="shared" si="19"/>
        <v>19002000</v>
      </c>
      <c r="E66" s="76">
        <f t="shared" si="19"/>
        <v>19762000</v>
      </c>
    </row>
    <row r="67" spans="1:5" s="11" customFormat="1" ht="31.5" hidden="1" x14ac:dyDescent="0.3">
      <c r="A67" s="4" t="s">
        <v>7</v>
      </c>
      <c r="B67" s="49" t="s">
        <v>1537</v>
      </c>
      <c r="C67" s="5">
        <v>18080000</v>
      </c>
      <c r="D67" s="5">
        <v>19002000</v>
      </c>
      <c r="E67" s="5">
        <v>19762000</v>
      </c>
    </row>
    <row r="68" spans="1:5" s="14" customFormat="1" ht="56.25" hidden="1" x14ac:dyDescent="0.3">
      <c r="A68" s="78" t="s">
        <v>1651</v>
      </c>
      <c r="B68" s="79" t="s">
        <v>1652</v>
      </c>
      <c r="C68" s="76">
        <f t="shared" ref="C68:E68" si="20">C69</f>
        <v>0</v>
      </c>
      <c r="D68" s="76">
        <f t="shared" si="20"/>
        <v>0</v>
      </c>
      <c r="E68" s="76">
        <f t="shared" si="20"/>
        <v>0</v>
      </c>
    </row>
    <row r="69" spans="1:5" s="14" customFormat="1" ht="93.75" hidden="1" x14ac:dyDescent="0.3">
      <c r="A69" s="78" t="s">
        <v>1654</v>
      </c>
      <c r="B69" s="79" t="s">
        <v>1653</v>
      </c>
      <c r="C69" s="76">
        <f t="shared" ref="C69:E69" si="21">C70</f>
        <v>0</v>
      </c>
      <c r="D69" s="76">
        <f t="shared" si="21"/>
        <v>0</v>
      </c>
      <c r="E69" s="76">
        <f t="shared" si="21"/>
        <v>0</v>
      </c>
    </row>
    <row r="70" spans="1:5" s="11" customFormat="1" hidden="1" x14ac:dyDescent="0.3">
      <c r="A70" s="4" t="s">
        <v>7</v>
      </c>
      <c r="B70" s="49" t="s">
        <v>1655</v>
      </c>
      <c r="C70" s="5">
        <v>0</v>
      </c>
      <c r="D70" s="5">
        <v>0</v>
      </c>
      <c r="E70" s="5">
        <v>0</v>
      </c>
    </row>
    <row r="71" spans="1:5" s="14" customFormat="1" ht="56.25" x14ac:dyDescent="0.3">
      <c r="A71" s="99" t="s">
        <v>1681</v>
      </c>
      <c r="B71" s="79" t="s">
        <v>1538</v>
      </c>
      <c r="C71" s="76">
        <f t="shared" ref="C71:E72" si="22">C72</f>
        <v>722269000</v>
      </c>
      <c r="D71" s="76">
        <f t="shared" si="22"/>
        <v>761271000</v>
      </c>
      <c r="E71" s="76">
        <f t="shared" si="22"/>
        <v>801619000</v>
      </c>
    </row>
    <row r="72" spans="1:5" s="14" customFormat="1" ht="75" x14ac:dyDescent="0.3">
      <c r="A72" s="99" t="s">
        <v>1680</v>
      </c>
      <c r="B72" s="79" t="s">
        <v>1539</v>
      </c>
      <c r="C72" s="76">
        <f t="shared" si="22"/>
        <v>722269000</v>
      </c>
      <c r="D72" s="76">
        <f t="shared" si="22"/>
        <v>761271000</v>
      </c>
      <c r="E72" s="76">
        <f t="shared" si="22"/>
        <v>801619000</v>
      </c>
    </row>
    <row r="73" spans="1:5" s="11" customFormat="1" ht="31.5" hidden="1" x14ac:dyDescent="0.3">
      <c r="A73" s="4" t="s">
        <v>7</v>
      </c>
      <c r="B73" s="49" t="s">
        <v>1540</v>
      </c>
      <c r="C73" s="5">
        <v>722269000</v>
      </c>
      <c r="D73" s="5">
        <v>761271000</v>
      </c>
      <c r="E73" s="5">
        <v>801619000</v>
      </c>
    </row>
    <row r="74" spans="1:5" s="14" customFormat="1" ht="104.25" hidden="1" customHeight="1" x14ac:dyDescent="0.3">
      <c r="A74" s="78" t="s">
        <v>1656</v>
      </c>
      <c r="B74" s="79" t="s">
        <v>1658</v>
      </c>
      <c r="C74" s="76">
        <f t="shared" ref="C74:E74" si="23">C75</f>
        <v>0</v>
      </c>
      <c r="D74" s="76">
        <f t="shared" si="23"/>
        <v>0</v>
      </c>
      <c r="E74" s="76">
        <f t="shared" si="23"/>
        <v>0</v>
      </c>
    </row>
    <row r="75" spans="1:5" s="14" customFormat="1" ht="144.75" hidden="1" customHeight="1" x14ac:dyDescent="0.3">
      <c r="A75" s="78" t="s">
        <v>1657</v>
      </c>
      <c r="B75" s="79" t="s">
        <v>1659</v>
      </c>
      <c r="C75" s="76">
        <f t="shared" ref="C75:E75" si="24">C76</f>
        <v>0</v>
      </c>
      <c r="D75" s="76">
        <f t="shared" si="24"/>
        <v>0</v>
      </c>
      <c r="E75" s="76">
        <f t="shared" si="24"/>
        <v>0</v>
      </c>
    </row>
    <row r="76" spans="1:5" s="11" customFormat="1" hidden="1" x14ac:dyDescent="0.3">
      <c r="A76" s="4" t="s">
        <v>7</v>
      </c>
      <c r="B76" s="49" t="s">
        <v>1659</v>
      </c>
      <c r="C76" s="5">
        <v>0</v>
      </c>
      <c r="D76" s="5">
        <v>0</v>
      </c>
      <c r="E76" s="5">
        <v>0</v>
      </c>
    </row>
    <row r="77" spans="1:5" s="14" customFormat="1" ht="56.25" x14ac:dyDescent="0.3">
      <c r="A77" s="99" t="s">
        <v>1679</v>
      </c>
      <c r="B77" s="79" t="s">
        <v>1541</v>
      </c>
      <c r="C77" s="76">
        <f t="shared" ref="C77:E78" si="25">C78</f>
        <v>6148000</v>
      </c>
      <c r="D77" s="76">
        <f t="shared" si="25"/>
        <v>6480000</v>
      </c>
      <c r="E77" s="76">
        <f t="shared" si="25"/>
        <v>6824000</v>
      </c>
    </row>
    <row r="78" spans="1:5" s="14" customFormat="1" ht="80.25" customHeight="1" x14ac:dyDescent="0.3">
      <c r="A78" s="99" t="s">
        <v>1678</v>
      </c>
      <c r="B78" s="79" t="s">
        <v>1542</v>
      </c>
      <c r="C78" s="76">
        <f t="shared" si="25"/>
        <v>6148000</v>
      </c>
      <c r="D78" s="76">
        <f t="shared" si="25"/>
        <v>6480000</v>
      </c>
      <c r="E78" s="76">
        <f t="shared" si="25"/>
        <v>6824000</v>
      </c>
    </row>
    <row r="79" spans="1:5" s="11" customFormat="1" ht="31.5" hidden="1" x14ac:dyDescent="0.3">
      <c r="A79" s="4" t="s">
        <v>7</v>
      </c>
      <c r="B79" s="49" t="s">
        <v>1543</v>
      </c>
      <c r="C79" s="5">
        <v>6148000</v>
      </c>
      <c r="D79" s="5">
        <v>6480000</v>
      </c>
      <c r="E79" s="5">
        <v>6824000</v>
      </c>
    </row>
    <row r="80" spans="1:5" s="29" customFormat="1" ht="37.5" x14ac:dyDescent="0.3">
      <c r="A80" s="2" t="s">
        <v>14</v>
      </c>
      <c r="B80" s="106" t="s">
        <v>15</v>
      </c>
      <c r="C80" s="3">
        <f t="shared" ref="C80:E80" si="26">SUM(C81,C94)</f>
        <v>114288396</v>
      </c>
      <c r="D80" s="3">
        <f t="shared" si="26"/>
        <v>153347473</v>
      </c>
      <c r="E80" s="3">
        <f t="shared" si="26"/>
        <v>159253902</v>
      </c>
    </row>
    <row r="81" spans="1:5" ht="37.5" x14ac:dyDescent="0.3">
      <c r="A81" s="2" t="s">
        <v>16</v>
      </c>
      <c r="B81" s="106" t="s">
        <v>17</v>
      </c>
      <c r="C81" s="3">
        <f t="shared" ref="C81:E81" si="27">SUM(C82,C85,C88,C91)</f>
        <v>89082396</v>
      </c>
      <c r="D81" s="3">
        <f t="shared" si="27"/>
        <v>118395473</v>
      </c>
      <c r="E81" s="3">
        <f t="shared" si="27"/>
        <v>122903902</v>
      </c>
    </row>
    <row r="82" spans="1:5" ht="56.25" x14ac:dyDescent="0.3">
      <c r="A82" s="2" t="s">
        <v>18</v>
      </c>
      <c r="B82" s="106" t="s">
        <v>19</v>
      </c>
      <c r="C82" s="3">
        <f t="shared" ref="C82:E83" si="28">SUM(C83)</f>
        <v>46614052</v>
      </c>
      <c r="D82" s="3">
        <f t="shared" si="28"/>
        <v>61875719</v>
      </c>
      <c r="E82" s="3">
        <f t="shared" si="28"/>
        <v>64130769</v>
      </c>
    </row>
    <row r="83" spans="1:5" ht="93.75" x14ac:dyDescent="0.3">
      <c r="A83" s="2" t="s">
        <v>796</v>
      </c>
      <c r="B83" s="106" t="s">
        <v>20</v>
      </c>
      <c r="C83" s="3">
        <f t="shared" si="28"/>
        <v>46614052</v>
      </c>
      <c r="D83" s="3">
        <f t="shared" si="28"/>
        <v>61875719</v>
      </c>
      <c r="E83" s="3">
        <f t="shared" si="28"/>
        <v>64130769</v>
      </c>
    </row>
    <row r="84" spans="1:5" s="12" customFormat="1" hidden="1" x14ac:dyDescent="0.3">
      <c r="A84" s="93" t="s">
        <v>7</v>
      </c>
      <c r="B84" s="49" t="s">
        <v>1354</v>
      </c>
      <c r="C84" s="5">
        <v>46614052</v>
      </c>
      <c r="D84" s="5">
        <v>61875719</v>
      </c>
      <c r="E84" s="5">
        <v>64130769</v>
      </c>
    </row>
    <row r="85" spans="1:5" ht="75" x14ac:dyDescent="0.3">
      <c r="A85" s="2" t="s">
        <v>21</v>
      </c>
      <c r="B85" s="106" t="s">
        <v>22</v>
      </c>
      <c r="C85" s="3">
        <f t="shared" ref="C85:E86" si="29">SUM(C86)</f>
        <v>227686</v>
      </c>
      <c r="D85" s="3">
        <f t="shared" si="29"/>
        <v>301687</v>
      </c>
      <c r="E85" s="3">
        <f t="shared" si="29"/>
        <v>312396</v>
      </c>
    </row>
    <row r="86" spans="1:5" ht="112.5" x14ac:dyDescent="0.3">
      <c r="A86" s="2" t="s">
        <v>797</v>
      </c>
      <c r="B86" s="106" t="s">
        <v>23</v>
      </c>
      <c r="C86" s="3">
        <f t="shared" si="29"/>
        <v>227686</v>
      </c>
      <c r="D86" s="3">
        <f t="shared" si="29"/>
        <v>301687</v>
      </c>
      <c r="E86" s="3">
        <f t="shared" si="29"/>
        <v>312396</v>
      </c>
    </row>
    <row r="87" spans="1:5" s="11" customFormat="1" hidden="1" x14ac:dyDescent="0.3">
      <c r="A87" s="4" t="s">
        <v>7</v>
      </c>
      <c r="B87" s="49" t="s">
        <v>1355</v>
      </c>
      <c r="C87" s="5">
        <v>227686</v>
      </c>
      <c r="D87" s="5">
        <v>301687</v>
      </c>
      <c r="E87" s="5">
        <v>312396</v>
      </c>
    </row>
    <row r="88" spans="1:5" ht="56.25" x14ac:dyDescent="0.3">
      <c r="A88" s="2" t="s">
        <v>24</v>
      </c>
      <c r="B88" s="106" t="s">
        <v>25</v>
      </c>
      <c r="C88" s="3">
        <f t="shared" ref="C88:E89" si="30">SUM(C89)</f>
        <v>45088617</v>
      </c>
      <c r="D88" s="3">
        <f t="shared" si="30"/>
        <v>59846926</v>
      </c>
      <c r="E88" s="3">
        <f t="shared" si="30"/>
        <v>62073947</v>
      </c>
    </row>
    <row r="89" spans="1:5" ht="93.75" x14ac:dyDescent="0.3">
      <c r="A89" s="2" t="s">
        <v>798</v>
      </c>
      <c r="B89" s="106" t="s">
        <v>26</v>
      </c>
      <c r="C89" s="3">
        <f t="shared" si="30"/>
        <v>45088617</v>
      </c>
      <c r="D89" s="3">
        <f t="shared" si="30"/>
        <v>59846926</v>
      </c>
      <c r="E89" s="3">
        <f t="shared" si="30"/>
        <v>62073947</v>
      </c>
    </row>
    <row r="90" spans="1:5" s="11" customFormat="1" hidden="1" x14ac:dyDescent="0.3">
      <c r="A90" s="4" t="s">
        <v>7</v>
      </c>
      <c r="B90" s="49" t="s">
        <v>1356</v>
      </c>
      <c r="C90" s="5">
        <v>45088617</v>
      </c>
      <c r="D90" s="5">
        <v>59846926</v>
      </c>
      <c r="E90" s="5">
        <v>62073947</v>
      </c>
    </row>
    <row r="91" spans="1:5" ht="56.25" x14ac:dyDescent="0.3">
      <c r="A91" s="2" t="s">
        <v>27</v>
      </c>
      <c r="B91" s="106" t="s">
        <v>28</v>
      </c>
      <c r="C91" s="3">
        <f t="shared" ref="C91:E92" si="31">SUM(C92)</f>
        <v>-2847959</v>
      </c>
      <c r="D91" s="3">
        <f t="shared" si="31"/>
        <v>-3628859</v>
      </c>
      <c r="E91" s="3">
        <f t="shared" si="31"/>
        <v>-3613210</v>
      </c>
    </row>
    <row r="92" spans="1:5" ht="93.75" x14ac:dyDescent="0.3">
      <c r="A92" s="2" t="s">
        <v>799</v>
      </c>
      <c r="B92" s="106" t="s">
        <v>29</v>
      </c>
      <c r="C92" s="3">
        <f t="shared" si="31"/>
        <v>-2847959</v>
      </c>
      <c r="D92" s="3">
        <f t="shared" si="31"/>
        <v>-3628859</v>
      </c>
      <c r="E92" s="3">
        <f t="shared" si="31"/>
        <v>-3613210</v>
      </c>
    </row>
    <row r="93" spans="1:5" s="11" customFormat="1" hidden="1" x14ac:dyDescent="0.3">
      <c r="A93" s="4" t="s">
        <v>7</v>
      </c>
      <c r="B93" s="49" t="s">
        <v>1490</v>
      </c>
      <c r="C93" s="5">
        <v>-2847959</v>
      </c>
      <c r="D93" s="5">
        <v>-3628859</v>
      </c>
      <c r="E93" s="5">
        <v>-3613210</v>
      </c>
    </row>
    <row r="94" spans="1:5" s="14" customFormat="1" x14ac:dyDescent="0.3">
      <c r="A94" s="78" t="s">
        <v>1643</v>
      </c>
      <c r="B94" s="79" t="s">
        <v>1642</v>
      </c>
      <c r="C94" s="76">
        <f t="shared" ref="C94:E94" si="32">C95</f>
        <v>25206000</v>
      </c>
      <c r="D94" s="76">
        <f t="shared" si="32"/>
        <v>34952000</v>
      </c>
      <c r="E94" s="76">
        <f t="shared" si="32"/>
        <v>36350000</v>
      </c>
    </row>
    <row r="95" spans="1:5" s="14" customFormat="1" ht="37.5" x14ac:dyDescent="0.3">
      <c r="A95" s="78" t="s">
        <v>1644</v>
      </c>
      <c r="B95" s="79" t="s">
        <v>1645</v>
      </c>
      <c r="C95" s="76">
        <f t="shared" ref="C95:E95" si="33">C96</f>
        <v>25206000</v>
      </c>
      <c r="D95" s="76">
        <f t="shared" si="33"/>
        <v>34952000</v>
      </c>
      <c r="E95" s="76">
        <f t="shared" si="33"/>
        <v>36350000</v>
      </c>
    </row>
    <row r="96" spans="1:5" s="11" customFormat="1" hidden="1" x14ac:dyDescent="0.3">
      <c r="A96" s="4" t="s">
        <v>7</v>
      </c>
      <c r="B96" s="49" t="s">
        <v>1646</v>
      </c>
      <c r="C96" s="5">
        <v>25206000</v>
      </c>
      <c r="D96" s="5">
        <v>34952000</v>
      </c>
      <c r="E96" s="5">
        <v>36350000</v>
      </c>
    </row>
    <row r="97" spans="1:5" s="29" customFormat="1" x14ac:dyDescent="0.3">
      <c r="A97" s="2" t="s">
        <v>30</v>
      </c>
      <c r="B97" s="106" t="s">
        <v>31</v>
      </c>
      <c r="C97" s="3">
        <f>SUM(C98,C107,C111,C115,C119)</f>
        <v>5358829000</v>
      </c>
      <c r="D97" s="3">
        <f>SUM(D98,D107,D111,D115,D119)</f>
        <v>5803354000</v>
      </c>
      <c r="E97" s="3">
        <f>SUM(E98,E107,E111,E115,E119)</f>
        <v>6274263000</v>
      </c>
    </row>
    <row r="98" spans="1:5" x14ac:dyDescent="0.3">
      <c r="A98" s="2" t="s">
        <v>32</v>
      </c>
      <c r="B98" s="106" t="s">
        <v>33</v>
      </c>
      <c r="C98" s="3">
        <f>SUM(C99,C103)</f>
        <v>4920576000</v>
      </c>
      <c r="D98" s="3">
        <f t="shared" ref="D98:E98" si="34">SUM(D99,D103)</f>
        <v>5377205000</v>
      </c>
      <c r="E98" s="3">
        <f t="shared" si="34"/>
        <v>5879719000</v>
      </c>
    </row>
    <row r="99" spans="1:5" ht="37.5" x14ac:dyDescent="0.3">
      <c r="A99" s="2" t="s">
        <v>34</v>
      </c>
      <c r="B99" s="106" t="s">
        <v>35</v>
      </c>
      <c r="C99" s="3">
        <f>SUM(C100)</f>
        <v>2985486000</v>
      </c>
      <c r="D99" s="3">
        <f t="shared" ref="D99:E99" si="35">SUM(D100)</f>
        <v>3326586000</v>
      </c>
      <c r="E99" s="3">
        <f t="shared" si="35"/>
        <v>3706989000</v>
      </c>
    </row>
    <row r="100" spans="1:5" ht="37.5" x14ac:dyDescent="0.3">
      <c r="A100" s="2" t="s">
        <v>34</v>
      </c>
      <c r="B100" s="106" t="s">
        <v>36</v>
      </c>
      <c r="C100" s="3">
        <f t="shared" ref="C100:E100" si="36">SUM(C102)</f>
        <v>2985486000</v>
      </c>
      <c r="D100" s="3">
        <f t="shared" si="36"/>
        <v>3326586000</v>
      </c>
      <c r="E100" s="3">
        <f t="shared" si="36"/>
        <v>3706989000</v>
      </c>
    </row>
    <row r="101" spans="1:5" ht="56.25" x14ac:dyDescent="0.3">
      <c r="A101" s="2" t="s">
        <v>37</v>
      </c>
      <c r="B101" s="106" t="s">
        <v>38</v>
      </c>
      <c r="C101" s="3">
        <f t="shared" ref="C101:E101" si="37">SUM(C102)</f>
        <v>2985486000</v>
      </c>
      <c r="D101" s="3">
        <f t="shared" si="37"/>
        <v>3326586000</v>
      </c>
      <c r="E101" s="3">
        <f t="shared" si="37"/>
        <v>3706989000</v>
      </c>
    </row>
    <row r="102" spans="1:5" s="11" customFormat="1" hidden="1" x14ac:dyDescent="0.3">
      <c r="A102" s="4" t="s">
        <v>7</v>
      </c>
      <c r="B102" s="49" t="s">
        <v>39</v>
      </c>
      <c r="C102" s="5">
        <v>2985486000</v>
      </c>
      <c r="D102" s="5">
        <v>3326586000</v>
      </c>
      <c r="E102" s="5">
        <v>3706989000</v>
      </c>
    </row>
    <row r="103" spans="1:5" ht="37.5" x14ac:dyDescent="0.3">
      <c r="A103" s="2" t="s">
        <v>40</v>
      </c>
      <c r="B103" s="106" t="s">
        <v>41</v>
      </c>
      <c r="C103" s="3">
        <f>SUM(C104)</f>
        <v>1935090000</v>
      </c>
      <c r="D103" s="3">
        <f t="shared" ref="D103:E103" si="38">SUM(D104)</f>
        <v>2050619000</v>
      </c>
      <c r="E103" s="3">
        <f t="shared" si="38"/>
        <v>2172730000</v>
      </c>
    </row>
    <row r="104" spans="1:5" ht="56.25" x14ac:dyDescent="0.3">
      <c r="A104" s="2" t="s">
        <v>42</v>
      </c>
      <c r="B104" s="106" t="s">
        <v>43</v>
      </c>
      <c r="C104" s="3">
        <f t="shared" ref="C104:E105" si="39">SUM(C105)</f>
        <v>1935090000</v>
      </c>
      <c r="D104" s="3">
        <f t="shared" si="39"/>
        <v>2050619000</v>
      </c>
      <c r="E104" s="3">
        <f t="shared" si="39"/>
        <v>2172730000</v>
      </c>
    </row>
    <row r="105" spans="1:5" ht="75" x14ac:dyDescent="0.3">
      <c r="A105" s="2" t="s">
        <v>44</v>
      </c>
      <c r="B105" s="106" t="s">
        <v>45</v>
      </c>
      <c r="C105" s="3">
        <f t="shared" si="39"/>
        <v>1935090000</v>
      </c>
      <c r="D105" s="3">
        <f t="shared" si="39"/>
        <v>2050619000</v>
      </c>
      <c r="E105" s="3">
        <f t="shared" si="39"/>
        <v>2172730000</v>
      </c>
    </row>
    <row r="106" spans="1:5" s="11" customFormat="1" ht="37.5" hidden="1" customHeight="1" x14ac:dyDescent="0.3">
      <c r="A106" s="4" t="s">
        <v>7</v>
      </c>
      <c r="B106" s="49" t="s">
        <v>46</v>
      </c>
      <c r="C106" s="5">
        <v>1935090000</v>
      </c>
      <c r="D106" s="5">
        <v>2050619000</v>
      </c>
      <c r="E106" s="5">
        <v>2172730000</v>
      </c>
    </row>
    <row r="107" spans="1:5" hidden="1" x14ac:dyDescent="0.3">
      <c r="A107" s="2" t="s">
        <v>47</v>
      </c>
      <c r="B107" s="106" t="s">
        <v>48</v>
      </c>
      <c r="C107" s="3">
        <f>SUM(C108)</f>
        <v>0</v>
      </c>
      <c r="D107" s="3">
        <f t="shared" ref="D107:E107" si="40">SUM(D108)</f>
        <v>0</v>
      </c>
      <c r="E107" s="3">
        <f t="shared" si="40"/>
        <v>0</v>
      </c>
    </row>
    <row r="108" spans="1:5" hidden="1" x14ac:dyDescent="0.3">
      <c r="A108" s="2" t="s">
        <v>47</v>
      </c>
      <c r="B108" s="106" t="s">
        <v>49</v>
      </c>
      <c r="C108" s="3">
        <f t="shared" ref="C108:E109" si="41">SUM(C109)</f>
        <v>0</v>
      </c>
      <c r="D108" s="3">
        <f t="shared" si="41"/>
        <v>0</v>
      </c>
      <c r="E108" s="3">
        <f t="shared" si="41"/>
        <v>0</v>
      </c>
    </row>
    <row r="109" spans="1:5" ht="56.25" hidden="1" x14ac:dyDescent="0.3">
      <c r="A109" s="2" t="s">
        <v>50</v>
      </c>
      <c r="B109" s="106" t="s">
        <v>51</v>
      </c>
      <c r="C109" s="3">
        <f t="shared" si="41"/>
        <v>0</v>
      </c>
      <c r="D109" s="3">
        <f t="shared" si="41"/>
        <v>0</v>
      </c>
      <c r="E109" s="3">
        <f t="shared" si="41"/>
        <v>0</v>
      </c>
    </row>
    <row r="110" spans="1:5" s="11" customFormat="1" hidden="1" x14ac:dyDescent="0.3">
      <c r="A110" s="4" t="s">
        <v>7</v>
      </c>
      <c r="B110" s="49" t="s">
        <v>52</v>
      </c>
      <c r="C110" s="5">
        <v>0</v>
      </c>
      <c r="D110" s="5">
        <v>0</v>
      </c>
      <c r="E110" s="5">
        <v>0</v>
      </c>
    </row>
    <row r="111" spans="1:5" x14ac:dyDescent="0.3">
      <c r="A111" s="2" t="s">
        <v>53</v>
      </c>
      <c r="B111" s="106" t="s">
        <v>54</v>
      </c>
      <c r="C111" s="3">
        <f>SUM(C112)</f>
        <v>5948000</v>
      </c>
      <c r="D111" s="3">
        <f t="shared" ref="D111:E111" si="42">SUM(D112)</f>
        <v>6900000</v>
      </c>
      <c r="E111" s="3">
        <f t="shared" si="42"/>
        <v>7652000</v>
      </c>
    </row>
    <row r="112" spans="1:5" x14ac:dyDescent="0.3">
      <c r="A112" s="2" t="s">
        <v>53</v>
      </c>
      <c r="B112" s="106" t="s">
        <v>55</v>
      </c>
      <c r="C112" s="3">
        <f t="shared" ref="C112:E113" si="43">SUM(C113)</f>
        <v>5948000</v>
      </c>
      <c r="D112" s="3">
        <f t="shared" si="43"/>
        <v>6900000</v>
      </c>
      <c r="E112" s="3">
        <f t="shared" si="43"/>
        <v>7652000</v>
      </c>
    </row>
    <row r="113" spans="1:5" ht="37.5" x14ac:dyDescent="0.3">
      <c r="A113" s="2" t="s">
        <v>56</v>
      </c>
      <c r="B113" s="106" t="s">
        <v>57</v>
      </c>
      <c r="C113" s="3">
        <f t="shared" si="43"/>
        <v>5948000</v>
      </c>
      <c r="D113" s="3">
        <f t="shared" si="43"/>
        <v>6900000</v>
      </c>
      <c r="E113" s="3">
        <f t="shared" si="43"/>
        <v>7652000</v>
      </c>
    </row>
    <row r="114" spans="1:5" s="11" customFormat="1" hidden="1" x14ac:dyDescent="0.3">
      <c r="A114" s="4" t="s">
        <v>7</v>
      </c>
      <c r="B114" s="49" t="s">
        <v>58</v>
      </c>
      <c r="C114" s="5">
        <v>5948000</v>
      </c>
      <c r="D114" s="5">
        <v>6900000</v>
      </c>
      <c r="E114" s="5">
        <v>7652000</v>
      </c>
    </row>
    <row r="115" spans="1:5" x14ac:dyDescent="0.3">
      <c r="A115" s="2" t="s">
        <v>59</v>
      </c>
      <c r="B115" s="106" t="s">
        <v>60</v>
      </c>
      <c r="C115" s="3">
        <f t="shared" ref="C115:E117" si="44">SUM(C116)</f>
        <v>420267000</v>
      </c>
      <c r="D115" s="3">
        <f t="shared" si="44"/>
        <v>403969000</v>
      </c>
      <c r="E115" s="3">
        <f t="shared" si="44"/>
        <v>386892000</v>
      </c>
    </row>
    <row r="116" spans="1:5" ht="37.5" x14ac:dyDescent="0.3">
      <c r="A116" s="2" t="s">
        <v>61</v>
      </c>
      <c r="B116" s="106" t="s">
        <v>62</v>
      </c>
      <c r="C116" s="3">
        <f t="shared" si="44"/>
        <v>420267000</v>
      </c>
      <c r="D116" s="3">
        <f t="shared" si="44"/>
        <v>403969000</v>
      </c>
      <c r="E116" s="3">
        <f t="shared" si="44"/>
        <v>386892000</v>
      </c>
    </row>
    <row r="117" spans="1:5" ht="56.25" x14ac:dyDescent="0.3">
      <c r="A117" s="2" t="s">
        <v>63</v>
      </c>
      <c r="B117" s="106" t="s">
        <v>64</v>
      </c>
      <c r="C117" s="3">
        <f t="shared" si="44"/>
        <v>420267000</v>
      </c>
      <c r="D117" s="3">
        <f t="shared" si="44"/>
        <v>403969000</v>
      </c>
      <c r="E117" s="3">
        <f t="shared" si="44"/>
        <v>386892000</v>
      </c>
    </row>
    <row r="118" spans="1:5" s="11" customFormat="1" hidden="1" x14ac:dyDescent="0.3">
      <c r="A118" s="4" t="s">
        <v>7</v>
      </c>
      <c r="B118" s="49" t="s">
        <v>65</v>
      </c>
      <c r="C118" s="5">
        <v>420267000</v>
      </c>
      <c r="D118" s="5">
        <v>403969000</v>
      </c>
      <c r="E118" s="5">
        <v>386892000</v>
      </c>
    </row>
    <row r="119" spans="1:5" s="14" customFormat="1" ht="37.5" x14ac:dyDescent="0.3">
      <c r="A119" s="100" t="s">
        <v>1544</v>
      </c>
      <c r="B119" s="79" t="s">
        <v>1546</v>
      </c>
      <c r="C119" s="76">
        <f t="shared" ref="C119:E120" si="45">C120</f>
        <v>12038000</v>
      </c>
      <c r="D119" s="76">
        <f t="shared" si="45"/>
        <v>15280000</v>
      </c>
      <c r="E119" s="76">
        <f t="shared" si="45"/>
        <v>0</v>
      </c>
    </row>
    <row r="120" spans="1:5" s="14" customFormat="1" ht="56.25" x14ac:dyDescent="0.3">
      <c r="A120" s="100" t="s">
        <v>1545</v>
      </c>
      <c r="B120" s="79" t="s">
        <v>1547</v>
      </c>
      <c r="C120" s="76">
        <f t="shared" si="45"/>
        <v>12038000</v>
      </c>
      <c r="D120" s="76">
        <f t="shared" si="45"/>
        <v>15280000</v>
      </c>
      <c r="E120" s="76">
        <v>0</v>
      </c>
    </row>
    <row r="121" spans="1:5" s="11" customFormat="1" hidden="1" x14ac:dyDescent="0.3">
      <c r="A121" s="4" t="s">
        <v>7</v>
      </c>
      <c r="B121" s="49" t="s">
        <v>1548</v>
      </c>
      <c r="C121" s="5">
        <v>12038000</v>
      </c>
      <c r="D121" s="5">
        <v>15280000</v>
      </c>
      <c r="E121" s="5">
        <v>19493000</v>
      </c>
    </row>
    <row r="122" spans="1:5" s="29" customFormat="1" x14ac:dyDescent="0.3">
      <c r="A122" s="2" t="s">
        <v>66</v>
      </c>
      <c r="B122" s="106" t="s">
        <v>67</v>
      </c>
      <c r="C122" s="3">
        <f>SUM(C123,C127)</f>
        <v>1043469000</v>
      </c>
      <c r="D122" s="3">
        <f t="shared" ref="D122:E122" si="46">SUM(D123,D127)</f>
        <v>1083666000</v>
      </c>
      <c r="E122" s="3">
        <f t="shared" si="46"/>
        <v>1125449000</v>
      </c>
    </row>
    <row r="123" spans="1:5" x14ac:dyDescent="0.3">
      <c r="A123" s="2" t="s">
        <v>68</v>
      </c>
      <c r="B123" s="106" t="s">
        <v>69</v>
      </c>
      <c r="C123" s="3">
        <f t="shared" ref="C123:E125" si="47">SUM(C124)</f>
        <v>399649000</v>
      </c>
      <c r="D123" s="3">
        <f t="shared" si="47"/>
        <v>420084000</v>
      </c>
      <c r="E123" s="3">
        <f t="shared" si="47"/>
        <v>441436000</v>
      </c>
    </row>
    <row r="124" spans="1:5" ht="44.25" customHeight="1" x14ac:dyDescent="0.3">
      <c r="A124" s="2" t="s">
        <v>70</v>
      </c>
      <c r="B124" s="106" t="s">
        <v>71</v>
      </c>
      <c r="C124" s="3">
        <f t="shared" si="47"/>
        <v>399649000</v>
      </c>
      <c r="D124" s="3">
        <f t="shared" si="47"/>
        <v>420084000</v>
      </c>
      <c r="E124" s="3">
        <f t="shared" si="47"/>
        <v>441436000</v>
      </c>
    </row>
    <row r="125" spans="1:5" ht="75" x14ac:dyDescent="0.3">
      <c r="A125" s="2" t="s">
        <v>72</v>
      </c>
      <c r="B125" s="106" t="s">
        <v>73</v>
      </c>
      <c r="C125" s="3">
        <f t="shared" si="47"/>
        <v>399649000</v>
      </c>
      <c r="D125" s="3">
        <f t="shared" si="47"/>
        <v>420084000</v>
      </c>
      <c r="E125" s="3">
        <f t="shared" si="47"/>
        <v>441436000</v>
      </c>
    </row>
    <row r="126" spans="1:5" s="11" customFormat="1" hidden="1" x14ac:dyDescent="0.3">
      <c r="A126" s="4" t="s">
        <v>7</v>
      </c>
      <c r="B126" s="49" t="s">
        <v>74</v>
      </c>
      <c r="C126" s="5">
        <v>399649000</v>
      </c>
      <c r="D126" s="5">
        <v>420084000</v>
      </c>
      <c r="E126" s="5">
        <v>441436000</v>
      </c>
    </row>
    <row r="127" spans="1:5" x14ac:dyDescent="0.3">
      <c r="A127" s="2" t="s">
        <v>75</v>
      </c>
      <c r="B127" s="106" t="s">
        <v>76</v>
      </c>
      <c r="C127" s="3">
        <f t="shared" ref="C127:E127" si="48">SUM(C128,C132)</f>
        <v>643820000</v>
      </c>
      <c r="D127" s="3">
        <f t="shared" si="48"/>
        <v>663582000</v>
      </c>
      <c r="E127" s="3">
        <f t="shared" si="48"/>
        <v>684013000</v>
      </c>
    </row>
    <row r="128" spans="1:5" x14ac:dyDescent="0.3">
      <c r="A128" s="2" t="s">
        <v>77</v>
      </c>
      <c r="B128" s="106" t="s">
        <v>78</v>
      </c>
      <c r="C128" s="3">
        <f t="shared" ref="C128:E130" si="49">SUM(C129)</f>
        <v>514990000</v>
      </c>
      <c r="D128" s="3">
        <f t="shared" si="49"/>
        <v>531795000</v>
      </c>
      <c r="E128" s="3">
        <f t="shared" si="49"/>
        <v>549192000</v>
      </c>
    </row>
    <row r="129" spans="1:5" ht="37.5" x14ac:dyDescent="0.3">
      <c r="A129" s="2" t="s">
        <v>79</v>
      </c>
      <c r="B129" s="106" t="s">
        <v>80</v>
      </c>
      <c r="C129" s="3">
        <f t="shared" si="49"/>
        <v>514990000</v>
      </c>
      <c r="D129" s="3">
        <f t="shared" si="49"/>
        <v>531795000</v>
      </c>
      <c r="E129" s="3">
        <f t="shared" si="49"/>
        <v>549192000</v>
      </c>
    </row>
    <row r="130" spans="1:5" ht="56.25" x14ac:dyDescent="0.3">
      <c r="A130" s="2" t="s">
        <v>81</v>
      </c>
      <c r="B130" s="106" t="s">
        <v>82</v>
      </c>
      <c r="C130" s="3">
        <f t="shared" si="49"/>
        <v>514990000</v>
      </c>
      <c r="D130" s="3">
        <f t="shared" si="49"/>
        <v>531795000</v>
      </c>
      <c r="E130" s="3">
        <f t="shared" si="49"/>
        <v>549192000</v>
      </c>
    </row>
    <row r="131" spans="1:5" s="11" customFormat="1" hidden="1" x14ac:dyDescent="0.3">
      <c r="A131" s="4" t="s">
        <v>7</v>
      </c>
      <c r="B131" s="49" t="s">
        <v>83</v>
      </c>
      <c r="C131" s="5">
        <v>514990000</v>
      </c>
      <c r="D131" s="5">
        <v>531795000</v>
      </c>
      <c r="E131" s="5">
        <v>549192000</v>
      </c>
    </row>
    <row r="132" spans="1:5" x14ac:dyDescent="0.3">
      <c r="A132" s="2" t="s">
        <v>84</v>
      </c>
      <c r="B132" s="106" t="s">
        <v>85</v>
      </c>
      <c r="C132" s="3">
        <f t="shared" ref="C132:E134" si="50">SUM(C133)</f>
        <v>128830000</v>
      </c>
      <c r="D132" s="3">
        <f t="shared" si="50"/>
        <v>131787000</v>
      </c>
      <c r="E132" s="3">
        <f t="shared" si="50"/>
        <v>134821000</v>
      </c>
    </row>
    <row r="133" spans="1:5" ht="37.5" x14ac:dyDescent="0.3">
      <c r="A133" s="2" t="s">
        <v>86</v>
      </c>
      <c r="B133" s="106" t="s">
        <v>87</v>
      </c>
      <c r="C133" s="3">
        <f t="shared" si="50"/>
        <v>128830000</v>
      </c>
      <c r="D133" s="3">
        <f t="shared" si="50"/>
        <v>131787000</v>
      </c>
      <c r="E133" s="3">
        <f t="shared" si="50"/>
        <v>134821000</v>
      </c>
    </row>
    <row r="134" spans="1:5" ht="56.25" x14ac:dyDescent="0.3">
      <c r="A134" s="2" t="s">
        <v>88</v>
      </c>
      <c r="B134" s="106" t="s">
        <v>89</v>
      </c>
      <c r="C134" s="3">
        <f t="shared" si="50"/>
        <v>128830000</v>
      </c>
      <c r="D134" s="3">
        <f t="shared" si="50"/>
        <v>131787000</v>
      </c>
      <c r="E134" s="3">
        <f t="shared" si="50"/>
        <v>134821000</v>
      </c>
    </row>
    <row r="135" spans="1:5" s="11" customFormat="1" hidden="1" x14ac:dyDescent="0.3">
      <c r="A135" s="4" t="s">
        <v>7</v>
      </c>
      <c r="B135" s="49" t="s">
        <v>90</v>
      </c>
      <c r="C135" s="5">
        <v>128830000</v>
      </c>
      <c r="D135" s="5">
        <v>131787000</v>
      </c>
      <c r="E135" s="5">
        <v>134821000</v>
      </c>
    </row>
    <row r="136" spans="1:5" s="29" customFormat="1" ht="37.5" x14ac:dyDescent="0.3">
      <c r="A136" s="2" t="s">
        <v>91</v>
      </c>
      <c r="B136" s="106" t="s">
        <v>92</v>
      </c>
      <c r="C136" s="3">
        <f t="shared" ref="C136:E136" si="51">SUM(C137)</f>
        <v>2418000</v>
      </c>
      <c r="D136" s="3">
        <f t="shared" si="51"/>
        <v>2558000</v>
      </c>
      <c r="E136" s="3">
        <f t="shared" si="51"/>
        <v>2567000</v>
      </c>
    </row>
    <row r="137" spans="1:5" ht="37.5" x14ac:dyDescent="0.3">
      <c r="A137" s="2" t="s">
        <v>93</v>
      </c>
      <c r="B137" s="106" t="s">
        <v>94</v>
      </c>
      <c r="C137" s="3">
        <f t="shared" ref="C137:E137" si="52">SUM(C138,C141)</f>
        <v>2418000</v>
      </c>
      <c r="D137" s="3">
        <f t="shared" si="52"/>
        <v>2558000</v>
      </c>
      <c r="E137" s="3">
        <f t="shared" si="52"/>
        <v>2567000</v>
      </c>
    </row>
    <row r="138" spans="1:5" x14ac:dyDescent="0.3">
      <c r="A138" s="2" t="s">
        <v>95</v>
      </c>
      <c r="B138" s="106" t="s">
        <v>96</v>
      </c>
      <c r="C138" s="3">
        <f t="shared" ref="C138:E139" si="53">SUM(C139)</f>
        <v>2414000</v>
      </c>
      <c r="D138" s="3">
        <f t="shared" si="53"/>
        <v>2554000</v>
      </c>
      <c r="E138" s="3">
        <f t="shared" si="53"/>
        <v>2563000</v>
      </c>
    </row>
    <row r="139" spans="1:5" ht="37.5" x14ac:dyDescent="0.3">
      <c r="A139" s="2" t="s">
        <v>97</v>
      </c>
      <c r="B139" s="106" t="s">
        <v>98</v>
      </c>
      <c r="C139" s="3">
        <f t="shared" si="53"/>
        <v>2414000</v>
      </c>
      <c r="D139" s="3">
        <f t="shared" si="53"/>
        <v>2554000</v>
      </c>
      <c r="E139" s="3">
        <f t="shared" si="53"/>
        <v>2563000</v>
      </c>
    </row>
    <row r="140" spans="1:5" s="11" customFormat="1" hidden="1" x14ac:dyDescent="0.3">
      <c r="A140" s="4" t="s">
        <v>7</v>
      </c>
      <c r="B140" s="49" t="s">
        <v>99</v>
      </c>
      <c r="C140" s="5">
        <v>2414000</v>
      </c>
      <c r="D140" s="5">
        <v>2554000</v>
      </c>
      <c r="E140" s="5">
        <v>2563000</v>
      </c>
    </row>
    <row r="141" spans="1:5" ht="37.5" x14ac:dyDescent="0.3">
      <c r="A141" s="2" t="s">
        <v>519</v>
      </c>
      <c r="B141" s="106" t="s">
        <v>520</v>
      </c>
      <c r="C141" s="3">
        <f t="shared" ref="C141:E142" si="54">SUM(C142)</f>
        <v>4000</v>
      </c>
      <c r="D141" s="3">
        <f t="shared" si="54"/>
        <v>4000</v>
      </c>
      <c r="E141" s="3">
        <f t="shared" si="54"/>
        <v>4000</v>
      </c>
    </row>
    <row r="142" spans="1:5" ht="56.25" x14ac:dyDescent="0.3">
      <c r="A142" s="2" t="s">
        <v>521</v>
      </c>
      <c r="B142" s="106" t="s">
        <v>522</v>
      </c>
      <c r="C142" s="3">
        <f t="shared" si="54"/>
        <v>4000</v>
      </c>
      <c r="D142" s="3">
        <f t="shared" si="54"/>
        <v>4000</v>
      </c>
      <c r="E142" s="3">
        <f t="shared" si="54"/>
        <v>4000</v>
      </c>
    </row>
    <row r="143" spans="1:5" s="11" customFormat="1" hidden="1" x14ac:dyDescent="0.3">
      <c r="A143" s="4" t="s">
        <v>7</v>
      </c>
      <c r="B143" s="49" t="s">
        <v>523</v>
      </c>
      <c r="C143" s="5">
        <v>4000</v>
      </c>
      <c r="D143" s="5">
        <v>4000</v>
      </c>
      <c r="E143" s="5">
        <v>4000</v>
      </c>
    </row>
    <row r="144" spans="1:5" s="29" customFormat="1" x14ac:dyDescent="0.3">
      <c r="A144" s="2" t="s">
        <v>100</v>
      </c>
      <c r="B144" s="106" t="s">
        <v>101</v>
      </c>
      <c r="C144" s="3">
        <f t="shared" ref="C144:E144" si="55">SUM(C145,,C153)</f>
        <v>445541000</v>
      </c>
      <c r="D144" s="3">
        <f t="shared" si="55"/>
        <v>445541000</v>
      </c>
      <c r="E144" s="3">
        <f t="shared" si="55"/>
        <v>445541000</v>
      </c>
    </row>
    <row r="145" spans="1:5" ht="37.5" x14ac:dyDescent="0.3">
      <c r="A145" s="2" t="s">
        <v>102</v>
      </c>
      <c r="B145" s="106" t="s">
        <v>103</v>
      </c>
      <c r="C145" s="3">
        <f t="shared" ref="C145:E145" si="56">SUM(C146)</f>
        <v>445256000</v>
      </c>
      <c r="D145" s="3">
        <f t="shared" si="56"/>
        <v>445256000</v>
      </c>
      <c r="E145" s="3">
        <f t="shared" si="56"/>
        <v>445256000</v>
      </c>
    </row>
    <row r="146" spans="1:5" ht="37.5" x14ac:dyDescent="0.3">
      <c r="A146" s="2" t="s">
        <v>104</v>
      </c>
      <c r="B146" s="106" t="s">
        <v>105</v>
      </c>
      <c r="C146" s="3">
        <f t="shared" ref="C146:E146" si="57">SUM(C147,C149,C151)</f>
        <v>445256000</v>
      </c>
      <c r="D146" s="3">
        <f t="shared" si="57"/>
        <v>445256000</v>
      </c>
      <c r="E146" s="3">
        <f t="shared" si="57"/>
        <v>445256000</v>
      </c>
    </row>
    <row r="147" spans="1:5" ht="56.25" x14ac:dyDescent="0.3">
      <c r="A147" s="2" t="s">
        <v>783</v>
      </c>
      <c r="B147" s="106" t="s">
        <v>784</v>
      </c>
      <c r="C147" s="3">
        <f t="shared" ref="C147:E147" si="58">SUM(C148)</f>
        <v>445256000</v>
      </c>
      <c r="D147" s="3">
        <f t="shared" si="58"/>
        <v>445256000</v>
      </c>
      <c r="E147" s="3">
        <f t="shared" si="58"/>
        <v>445256000</v>
      </c>
    </row>
    <row r="148" spans="1:5" s="19" customFormat="1" hidden="1" x14ac:dyDescent="0.3">
      <c r="A148" s="18" t="s">
        <v>7</v>
      </c>
      <c r="B148" s="50" t="s">
        <v>802</v>
      </c>
      <c r="C148" s="21">
        <v>445256000</v>
      </c>
      <c r="D148" s="21">
        <v>445256000</v>
      </c>
      <c r="E148" s="21">
        <v>445256000</v>
      </c>
    </row>
    <row r="149" spans="1:5" ht="75" hidden="1" x14ac:dyDescent="0.3">
      <c r="A149" s="2" t="s">
        <v>1137</v>
      </c>
      <c r="B149" s="106" t="s">
        <v>1139</v>
      </c>
      <c r="C149" s="3">
        <f t="shared" ref="C149:E149" si="59">SUM(C150)</f>
        <v>0</v>
      </c>
      <c r="D149" s="3">
        <f t="shared" si="59"/>
        <v>0</v>
      </c>
      <c r="E149" s="3">
        <f t="shared" si="59"/>
        <v>0</v>
      </c>
    </row>
    <row r="150" spans="1:5" s="19" customFormat="1" hidden="1" x14ac:dyDescent="0.3">
      <c r="A150" s="18" t="s">
        <v>7</v>
      </c>
      <c r="B150" s="50" t="s">
        <v>1135</v>
      </c>
      <c r="C150" s="21">
        <v>0</v>
      </c>
      <c r="D150" s="21">
        <v>0</v>
      </c>
      <c r="E150" s="21">
        <v>0</v>
      </c>
    </row>
    <row r="151" spans="1:5" ht="56.25" hidden="1" x14ac:dyDescent="0.3">
      <c r="A151" s="2" t="s">
        <v>1138</v>
      </c>
      <c r="B151" s="106" t="s">
        <v>1140</v>
      </c>
      <c r="C151" s="3">
        <f t="shared" ref="C151:E151" si="60">SUM(C152)</f>
        <v>0</v>
      </c>
      <c r="D151" s="3">
        <f t="shared" si="60"/>
        <v>0</v>
      </c>
      <c r="E151" s="3">
        <f t="shared" si="60"/>
        <v>0</v>
      </c>
    </row>
    <row r="152" spans="1:5" s="19" customFormat="1" hidden="1" x14ac:dyDescent="0.3">
      <c r="A152" s="18" t="s">
        <v>7</v>
      </c>
      <c r="B152" s="50" t="s">
        <v>1136</v>
      </c>
      <c r="C152" s="21">
        <v>0</v>
      </c>
      <c r="D152" s="21">
        <v>0</v>
      </c>
      <c r="E152" s="21">
        <v>0</v>
      </c>
    </row>
    <row r="153" spans="1:5" ht="37.5" x14ac:dyDescent="0.3">
      <c r="A153" s="2" t="s">
        <v>107</v>
      </c>
      <c r="B153" s="106" t="s">
        <v>108</v>
      </c>
      <c r="C153" s="3">
        <f t="shared" ref="C153:E153" si="61">SUM(C154,C158,C162)</f>
        <v>285000</v>
      </c>
      <c r="D153" s="3">
        <f t="shared" si="61"/>
        <v>285000</v>
      </c>
      <c r="E153" s="3">
        <f t="shared" si="61"/>
        <v>285000</v>
      </c>
    </row>
    <row r="154" spans="1:5" x14ac:dyDescent="0.3">
      <c r="A154" s="2" t="s">
        <v>111</v>
      </c>
      <c r="B154" s="106" t="s">
        <v>112</v>
      </c>
      <c r="C154" s="3">
        <f t="shared" ref="C154:E154" si="62">SUM(C155)</f>
        <v>285000</v>
      </c>
      <c r="D154" s="3">
        <f t="shared" si="62"/>
        <v>285000</v>
      </c>
      <c r="E154" s="3">
        <f t="shared" si="62"/>
        <v>285000</v>
      </c>
    </row>
    <row r="155" spans="1:5" ht="56.25" x14ac:dyDescent="0.3">
      <c r="A155" s="2" t="s">
        <v>638</v>
      </c>
      <c r="B155" s="106" t="s">
        <v>113</v>
      </c>
      <c r="C155" s="3">
        <f t="shared" ref="C155:E155" si="63">SUM(C156:C157)</f>
        <v>285000</v>
      </c>
      <c r="D155" s="3">
        <f t="shared" si="63"/>
        <v>285000</v>
      </c>
      <c r="E155" s="3">
        <f t="shared" si="63"/>
        <v>285000</v>
      </c>
    </row>
    <row r="156" spans="1:5" s="19" customFormat="1" ht="37.5" hidden="1" x14ac:dyDescent="0.3">
      <c r="A156" s="18" t="s">
        <v>1144</v>
      </c>
      <c r="B156" s="50" t="s">
        <v>1145</v>
      </c>
      <c r="C156" s="21">
        <v>0</v>
      </c>
      <c r="D156" s="21">
        <v>0</v>
      </c>
      <c r="E156" s="21">
        <v>285000</v>
      </c>
    </row>
    <row r="157" spans="1:5" s="19" customFormat="1" ht="37.5" hidden="1" x14ac:dyDescent="0.3">
      <c r="A157" s="18" t="s">
        <v>1343</v>
      </c>
      <c r="B157" s="50" t="s">
        <v>1351</v>
      </c>
      <c r="C157" s="21">
        <v>285000</v>
      </c>
      <c r="D157" s="21">
        <v>285000</v>
      </c>
      <c r="E157" s="21">
        <v>0</v>
      </c>
    </row>
    <row r="158" spans="1:5" ht="87" hidden="1" customHeight="1" x14ac:dyDescent="0.3">
      <c r="A158" s="2" t="s">
        <v>114</v>
      </c>
      <c r="B158" s="106" t="s">
        <v>115</v>
      </c>
      <c r="C158" s="3">
        <f t="shared" ref="C158:E160" si="64">SUM(C159)</f>
        <v>0</v>
      </c>
      <c r="D158" s="3">
        <f t="shared" si="64"/>
        <v>0</v>
      </c>
      <c r="E158" s="3">
        <f t="shared" si="64"/>
        <v>0</v>
      </c>
    </row>
    <row r="159" spans="1:5" ht="75" hidden="1" x14ac:dyDescent="0.3">
      <c r="A159" s="2" t="s">
        <v>116</v>
      </c>
      <c r="B159" s="106" t="s">
        <v>117</v>
      </c>
      <c r="C159" s="3">
        <f t="shared" si="64"/>
        <v>0</v>
      </c>
      <c r="D159" s="3">
        <f t="shared" si="64"/>
        <v>0</v>
      </c>
      <c r="E159" s="3">
        <f t="shared" si="64"/>
        <v>0</v>
      </c>
    </row>
    <row r="160" spans="1:5" ht="141" hidden="1" customHeight="1" x14ac:dyDescent="0.3">
      <c r="A160" s="2" t="s">
        <v>639</v>
      </c>
      <c r="B160" s="106" t="s">
        <v>118</v>
      </c>
      <c r="C160" s="3">
        <f t="shared" si="64"/>
        <v>0</v>
      </c>
      <c r="D160" s="3">
        <f t="shared" si="64"/>
        <v>0</v>
      </c>
      <c r="E160" s="3">
        <f t="shared" si="64"/>
        <v>0</v>
      </c>
    </row>
    <row r="161" spans="1:5" s="19" customFormat="1" ht="37.5" hidden="1" x14ac:dyDescent="0.3">
      <c r="A161" s="18" t="s">
        <v>138</v>
      </c>
      <c r="B161" s="50" t="s">
        <v>1252</v>
      </c>
      <c r="C161" s="21">
        <v>0</v>
      </c>
      <c r="D161" s="21">
        <v>0</v>
      </c>
      <c r="E161" s="21">
        <v>0</v>
      </c>
    </row>
    <row r="162" spans="1:5" s="14" customFormat="1" ht="37.5" hidden="1" customHeight="1" x14ac:dyDescent="0.3">
      <c r="A162" s="2" t="s">
        <v>120</v>
      </c>
      <c r="B162" s="106" t="s">
        <v>121</v>
      </c>
      <c r="C162" s="3"/>
      <c r="D162" s="3"/>
      <c r="E162" s="3"/>
    </row>
    <row r="163" spans="1:5" s="14" customFormat="1" ht="56.25" hidden="1" customHeight="1" x14ac:dyDescent="0.3">
      <c r="A163" s="2" t="s">
        <v>122</v>
      </c>
      <c r="B163" s="106" t="s">
        <v>123</v>
      </c>
      <c r="C163" s="3"/>
      <c r="D163" s="3"/>
      <c r="E163" s="3"/>
    </row>
    <row r="164" spans="1:5" s="19" customFormat="1" ht="37.5" hidden="1" customHeight="1" x14ac:dyDescent="0.3">
      <c r="A164" s="18" t="s">
        <v>7</v>
      </c>
      <c r="B164" s="50" t="s">
        <v>1201</v>
      </c>
      <c r="C164" s="21"/>
      <c r="D164" s="21"/>
      <c r="E164" s="21"/>
    </row>
    <row r="165" spans="1:5" s="29" customFormat="1" ht="37.5" hidden="1" x14ac:dyDescent="0.3">
      <c r="A165" s="2" t="s">
        <v>514</v>
      </c>
      <c r="B165" s="106" t="s">
        <v>1202</v>
      </c>
      <c r="C165" s="3">
        <v>0</v>
      </c>
      <c r="D165" s="3">
        <v>0</v>
      </c>
      <c r="E165" s="3">
        <v>0</v>
      </c>
    </row>
    <row r="166" spans="1:5" s="34" customFormat="1" ht="19.5" hidden="1" x14ac:dyDescent="0.3">
      <c r="A166" s="61" t="s">
        <v>513</v>
      </c>
      <c r="B166" s="112"/>
      <c r="C166" s="96">
        <f>SUM(C167,C241,C263,C349,C386,C787)</f>
        <v>1240134284</v>
      </c>
      <c r="D166" s="96">
        <f t="shared" ref="D166:E166" si="65">SUM(D167,D241,D263,D349,D386,D787)</f>
        <v>1004176512</v>
      </c>
      <c r="E166" s="96">
        <f t="shared" si="65"/>
        <v>1030599675</v>
      </c>
    </row>
    <row r="167" spans="1:5" s="29" customFormat="1" ht="37.5" x14ac:dyDescent="0.3">
      <c r="A167" s="2" t="s">
        <v>124</v>
      </c>
      <c r="B167" s="106" t="s">
        <v>125</v>
      </c>
      <c r="C167" s="3">
        <f t="shared" ref="C167:E167" si="66">SUM(C168,C171,C190,C205,C212,C216)</f>
        <v>795709941</v>
      </c>
      <c r="D167" s="3">
        <f t="shared" si="66"/>
        <v>761635003</v>
      </c>
      <c r="E167" s="3">
        <f t="shared" si="66"/>
        <v>790514676</v>
      </c>
    </row>
    <row r="168" spans="1:5" ht="75" hidden="1" x14ac:dyDescent="0.3">
      <c r="A168" s="2" t="s">
        <v>126</v>
      </c>
      <c r="B168" s="106" t="s">
        <v>127</v>
      </c>
      <c r="C168" s="3">
        <f t="shared" ref="C168:E169" si="67">SUM(C169)</f>
        <v>0</v>
      </c>
      <c r="D168" s="3">
        <f t="shared" si="67"/>
        <v>0</v>
      </c>
      <c r="E168" s="3">
        <f t="shared" si="67"/>
        <v>0</v>
      </c>
    </row>
    <row r="169" spans="1:5" ht="56.25" hidden="1" x14ac:dyDescent="0.3">
      <c r="A169" s="2" t="s">
        <v>128</v>
      </c>
      <c r="B169" s="106" t="s">
        <v>129</v>
      </c>
      <c r="C169" s="3">
        <f t="shared" si="67"/>
        <v>0</v>
      </c>
      <c r="D169" s="3">
        <f t="shared" si="67"/>
        <v>0</v>
      </c>
      <c r="E169" s="3">
        <f t="shared" si="67"/>
        <v>0</v>
      </c>
    </row>
    <row r="170" spans="1:5" s="19" customFormat="1" hidden="1" x14ac:dyDescent="0.3">
      <c r="A170" s="18" t="s">
        <v>1359</v>
      </c>
      <c r="B170" s="50" t="s">
        <v>131</v>
      </c>
      <c r="C170" s="21">
        <v>0</v>
      </c>
      <c r="D170" s="21">
        <v>0</v>
      </c>
      <c r="E170" s="21">
        <v>0</v>
      </c>
    </row>
    <row r="171" spans="1:5" ht="75" x14ac:dyDescent="0.3">
      <c r="A171" s="2" t="s">
        <v>132</v>
      </c>
      <c r="B171" s="106" t="s">
        <v>133</v>
      </c>
      <c r="C171" s="3">
        <f t="shared" ref="C171:E171" si="68">SUM(C172,C175,C179,C187)</f>
        <v>604490122</v>
      </c>
      <c r="D171" s="3">
        <f t="shared" si="68"/>
        <v>559504119</v>
      </c>
      <c r="E171" s="3">
        <f t="shared" si="68"/>
        <v>578959075</v>
      </c>
    </row>
    <row r="172" spans="1:5" ht="56.25" x14ac:dyDescent="0.3">
      <c r="A172" s="2" t="s">
        <v>134</v>
      </c>
      <c r="B172" s="106" t="s">
        <v>135</v>
      </c>
      <c r="C172" s="3">
        <f t="shared" ref="C172:E173" si="69">SUM(C173)</f>
        <v>423297119</v>
      </c>
      <c r="D172" s="3">
        <f t="shared" si="69"/>
        <v>372870538</v>
      </c>
      <c r="E172" s="3">
        <f t="shared" si="69"/>
        <v>385265359</v>
      </c>
    </row>
    <row r="173" spans="1:5" ht="75" x14ac:dyDescent="0.3">
      <c r="A173" s="2" t="s">
        <v>136</v>
      </c>
      <c r="B173" s="106" t="s">
        <v>137</v>
      </c>
      <c r="C173" s="3">
        <f t="shared" si="69"/>
        <v>423297119</v>
      </c>
      <c r="D173" s="3">
        <f t="shared" si="69"/>
        <v>372870538</v>
      </c>
      <c r="E173" s="3">
        <f t="shared" si="69"/>
        <v>385265359</v>
      </c>
    </row>
    <row r="174" spans="1:5" s="19" customFormat="1" ht="37.5" hidden="1" x14ac:dyDescent="0.3">
      <c r="A174" s="18" t="s">
        <v>138</v>
      </c>
      <c r="B174" s="50" t="s">
        <v>139</v>
      </c>
      <c r="C174" s="21">
        <v>423297119</v>
      </c>
      <c r="D174" s="21">
        <v>372870538</v>
      </c>
      <c r="E174" s="21">
        <v>385265359</v>
      </c>
    </row>
    <row r="175" spans="1:5" ht="75" x14ac:dyDescent="0.3">
      <c r="A175" s="2" t="s">
        <v>140</v>
      </c>
      <c r="B175" s="106" t="s">
        <v>141</v>
      </c>
      <c r="C175" s="3">
        <f t="shared" ref="C175:E175" si="70">SUM(C176)</f>
        <v>86753910</v>
      </c>
      <c r="D175" s="3">
        <f t="shared" si="70"/>
        <v>88845218</v>
      </c>
      <c r="E175" s="3">
        <f t="shared" si="70"/>
        <v>92168819</v>
      </c>
    </row>
    <row r="176" spans="1:5" ht="75" x14ac:dyDescent="0.3">
      <c r="A176" s="2" t="s">
        <v>142</v>
      </c>
      <c r="B176" s="106" t="s">
        <v>143</v>
      </c>
      <c r="C176" s="3">
        <f t="shared" ref="C176:E176" si="71">SUM(C177:C178)</f>
        <v>86753910</v>
      </c>
      <c r="D176" s="3">
        <f t="shared" si="71"/>
        <v>88845218</v>
      </c>
      <c r="E176" s="3">
        <f t="shared" si="71"/>
        <v>92168819</v>
      </c>
    </row>
    <row r="177" spans="1:5" s="19" customFormat="1" hidden="1" x14ac:dyDescent="0.3">
      <c r="A177" s="18" t="s">
        <v>1359</v>
      </c>
      <c r="B177" s="50" t="s">
        <v>144</v>
      </c>
      <c r="C177" s="21">
        <v>35230354</v>
      </c>
      <c r="D177" s="21">
        <v>36633464</v>
      </c>
      <c r="E177" s="21">
        <v>38092699</v>
      </c>
    </row>
    <row r="178" spans="1:5" s="19" customFormat="1" ht="37.5" hidden="1" x14ac:dyDescent="0.3">
      <c r="A178" s="18" t="s">
        <v>138</v>
      </c>
      <c r="B178" s="50" t="s">
        <v>145</v>
      </c>
      <c r="C178" s="21">
        <v>51523556</v>
      </c>
      <c r="D178" s="21">
        <v>52211754</v>
      </c>
      <c r="E178" s="21">
        <v>54076120</v>
      </c>
    </row>
    <row r="179" spans="1:5" ht="75" x14ac:dyDescent="0.3">
      <c r="A179" s="2" t="s">
        <v>1142</v>
      </c>
      <c r="B179" s="106" t="s">
        <v>146</v>
      </c>
      <c r="C179" s="3">
        <f t="shared" ref="C179:E179" si="72">SUM(C180)</f>
        <v>2533302</v>
      </c>
      <c r="D179" s="3">
        <f t="shared" si="72"/>
        <v>2384346</v>
      </c>
      <c r="E179" s="3">
        <f t="shared" si="72"/>
        <v>2479720</v>
      </c>
    </row>
    <row r="180" spans="1:5" ht="56.25" x14ac:dyDescent="0.3">
      <c r="A180" s="2" t="s">
        <v>147</v>
      </c>
      <c r="B180" s="106" t="s">
        <v>148</v>
      </c>
      <c r="C180" s="3">
        <f t="shared" ref="C180:E180" si="73">SUM(C181:C186)</f>
        <v>2533302</v>
      </c>
      <c r="D180" s="3">
        <f t="shared" si="73"/>
        <v>2384346</v>
      </c>
      <c r="E180" s="3">
        <f t="shared" si="73"/>
        <v>2479720</v>
      </c>
    </row>
    <row r="181" spans="1:5" s="19" customFormat="1" hidden="1" x14ac:dyDescent="0.3">
      <c r="A181" s="18" t="s">
        <v>176</v>
      </c>
      <c r="B181" s="77" t="s">
        <v>1397</v>
      </c>
      <c r="C181" s="21">
        <v>73114</v>
      </c>
      <c r="D181" s="21">
        <v>60386</v>
      </c>
      <c r="E181" s="21">
        <v>62802</v>
      </c>
    </row>
    <row r="182" spans="1:5" s="19" customFormat="1" hidden="1" x14ac:dyDescent="0.3">
      <c r="A182" s="18" t="s">
        <v>1383</v>
      </c>
      <c r="B182" s="77" t="s">
        <v>1575</v>
      </c>
      <c r="C182" s="21">
        <v>537576</v>
      </c>
      <c r="D182" s="21">
        <v>559079</v>
      </c>
      <c r="E182" s="21">
        <v>581442</v>
      </c>
    </row>
    <row r="183" spans="1:5" s="19" customFormat="1" hidden="1" x14ac:dyDescent="0.3">
      <c r="A183" s="18" t="s">
        <v>224</v>
      </c>
      <c r="B183" s="77" t="s">
        <v>1380</v>
      </c>
      <c r="C183" s="21">
        <v>0</v>
      </c>
      <c r="D183" s="21">
        <v>0</v>
      </c>
      <c r="E183" s="21">
        <v>0</v>
      </c>
    </row>
    <row r="184" spans="1:5" s="19" customFormat="1" ht="37.5" hidden="1" x14ac:dyDescent="0.3">
      <c r="A184" s="18" t="s">
        <v>1144</v>
      </c>
      <c r="B184" s="77" t="s">
        <v>1608</v>
      </c>
      <c r="C184" s="21">
        <v>1592719</v>
      </c>
      <c r="D184" s="21">
        <v>1656428</v>
      </c>
      <c r="E184" s="21">
        <v>1722685</v>
      </c>
    </row>
    <row r="185" spans="1:5" s="19" customFormat="1" hidden="1" x14ac:dyDescent="0.3">
      <c r="A185" s="18" t="s">
        <v>149</v>
      </c>
      <c r="B185" s="50" t="s">
        <v>150</v>
      </c>
      <c r="C185" s="21">
        <v>225612</v>
      </c>
      <c r="D185" s="21">
        <v>0</v>
      </c>
      <c r="E185" s="21">
        <v>0</v>
      </c>
    </row>
    <row r="186" spans="1:5" s="19" customFormat="1" hidden="1" x14ac:dyDescent="0.3">
      <c r="A186" s="18" t="s">
        <v>177</v>
      </c>
      <c r="B186" s="50" t="s">
        <v>524</v>
      </c>
      <c r="C186" s="21">
        <v>104281</v>
      </c>
      <c r="D186" s="21">
        <v>108453</v>
      </c>
      <c r="E186" s="21">
        <v>112791</v>
      </c>
    </row>
    <row r="187" spans="1:5" ht="37.5" x14ac:dyDescent="0.3">
      <c r="A187" s="2" t="s">
        <v>151</v>
      </c>
      <c r="B187" s="106" t="s">
        <v>152</v>
      </c>
      <c r="C187" s="3">
        <f t="shared" ref="C187:E188" si="74">SUM(C188)</f>
        <v>91905791</v>
      </c>
      <c r="D187" s="3">
        <f t="shared" si="74"/>
        <v>95404017</v>
      </c>
      <c r="E187" s="3">
        <f t="shared" si="74"/>
        <v>99045177</v>
      </c>
    </row>
    <row r="188" spans="1:5" ht="37.5" x14ac:dyDescent="0.3">
      <c r="A188" s="2" t="s">
        <v>153</v>
      </c>
      <c r="B188" s="106" t="s">
        <v>154</v>
      </c>
      <c r="C188" s="3">
        <f t="shared" si="74"/>
        <v>91905791</v>
      </c>
      <c r="D188" s="3">
        <f t="shared" si="74"/>
        <v>95404017</v>
      </c>
      <c r="E188" s="3">
        <f t="shared" si="74"/>
        <v>99045177</v>
      </c>
    </row>
    <row r="189" spans="1:5" s="19" customFormat="1" hidden="1" x14ac:dyDescent="0.3">
      <c r="A189" s="18" t="s">
        <v>1359</v>
      </c>
      <c r="B189" s="50" t="s">
        <v>155</v>
      </c>
      <c r="C189" s="21">
        <v>91905791</v>
      </c>
      <c r="D189" s="21">
        <v>95404017</v>
      </c>
      <c r="E189" s="21">
        <v>99045177</v>
      </c>
    </row>
    <row r="190" spans="1:5" ht="37.5" x14ac:dyDescent="0.3">
      <c r="A190" s="2" t="s">
        <v>156</v>
      </c>
      <c r="B190" s="106" t="s">
        <v>157</v>
      </c>
      <c r="C190" s="3">
        <f t="shared" ref="C190:E190" si="75">SUM(C191,C195,C202)</f>
        <v>13175</v>
      </c>
      <c r="D190" s="3">
        <f t="shared" si="75"/>
        <v>13175</v>
      </c>
      <c r="E190" s="3">
        <f t="shared" si="75"/>
        <v>13152</v>
      </c>
    </row>
    <row r="191" spans="1:5" ht="37.5" x14ac:dyDescent="0.3">
      <c r="A191" s="2" t="s">
        <v>158</v>
      </c>
      <c r="B191" s="106" t="s">
        <v>159</v>
      </c>
      <c r="C191" s="3">
        <f t="shared" ref="C191:E191" si="76">SUM(C192)</f>
        <v>13144</v>
      </c>
      <c r="D191" s="3">
        <f t="shared" si="76"/>
        <v>13144</v>
      </c>
      <c r="E191" s="3">
        <f t="shared" si="76"/>
        <v>13144</v>
      </c>
    </row>
    <row r="192" spans="1:5" ht="93.75" x14ac:dyDescent="0.3">
      <c r="A192" s="2" t="s">
        <v>160</v>
      </c>
      <c r="B192" s="106" t="s">
        <v>161</v>
      </c>
      <c r="C192" s="3">
        <f t="shared" ref="C192:E192" si="77">SUM(C193:C194)</f>
        <v>13144</v>
      </c>
      <c r="D192" s="3">
        <f t="shared" si="77"/>
        <v>13144</v>
      </c>
      <c r="E192" s="3">
        <f t="shared" si="77"/>
        <v>13144</v>
      </c>
    </row>
    <row r="193" spans="1:5" s="19" customFormat="1" ht="37.5" hidden="1" x14ac:dyDescent="0.3">
      <c r="A193" s="18" t="s">
        <v>138</v>
      </c>
      <c r="B193" s="50" t="s">
        <v>162</v>
      </c>
      <c r="C193" s="21">
        <v>13144</v>
      </c>
      <c r="D193" s="21">
        <v>13144</v>
      </c>
      <c r="E193" s="21">
        <v>13144</v>
      </c>
    </row>
    <row r="194" spans="1:5" s="19" customFormat="1" ht="37.5" hidden="1" customHeight="1" x14ac:dyDescent="0.3">
      <c r="A194" s="18" t="s">
        <v>119</v>
      </c>
      <c r="B194" s="50" t="s">
        <v>822</v>
      </c>
      <c r="C194" s="21"/>
      <c r="D194" s="21"/>
      <c r="E194" s="21"/>
    </row>
    <row r="195" spans="1:5" ht="42" customHeight="1" x14ac:dyDescent="0.3">
      <c r="A195" s="2" t="s">
        <v>525</v>
      </c>
      <c r="B195" s="106" t="s">
        <v>526</v>
      </c>
      <c r="C195" s="3">
        <f t="shared" ref="C195:E195" si="78">SUM(C196)</f>
        <v>31</v>
      </c>
      <c r="D195" s="3">
        <f t="shared" si="78"/>
        <v>31</v>
      </c>
      <c r="E195" s="3">
        <f t="shared" si="78"/>
        <v>8</v>
      </c>
    </row>
    <row r="196" spans="1:5" ht="75" x14ac:dyDescent="0.3">
      <c r="A196" s="2" t="s">
        <v>527</v>
      </c>
      <c r="B196" s="106" t="s">
        <v>528</v>
      </c>
      <c r="C196" s="3">
        <f t="shared" ref="C196:E196" si="79">SUM(C197:C201)</f>
        <v>31</v>
      </c>
      <c r="D196" s="3">
        <f t="shared" si="79"/>
        <v>31</v>
      </c>
      <c r="E196" s="3">
        <f t="shared" si="79"/>
        <v>8</v>
      </c>
    </row>
    <row r="197" spans="1:5" s="19" customFormat="1" hidden="1" x14ac:dyDescent="0.3">
      <c r="A197" s="18" t="s">
        <v>224</v>
      </c>
      <c r="B197" s="77" t="s">
        <v>1609</v>
      </c>
      <c r="C197" s="21">
        <v>0</v>
      </c>
      <c r="D197" s="21">
        <v>0</v>
      </c>
      <c r="E197" s="21">
        <v>0</v>
      </c>
    </row>
    <row r="198" spans="1:5" s="19" customFormat="1" hidden="1" x14ac:dyDescent="0.3">
      <c r="A198" s="18" t="s">
        <v>149</v>
      </c>
      <c r="B198" s="77" t="s">
        <v>1301</v>
      </c>
      <c r="C198" s="21">
        <v>0</v>
      </c>
      <c r="D198" s="21">
        <v>0</v>
      </c>
      <c r="E198" s="21">
        <v>0</v>
      </c>
    </row>
    <row r="199" spans="1:5" s="19" customFormat="1" hidden="1" x14ac:dyDescent="0.3">
      <c r="A199" s="18" t="s">
        <v>541</v>
      </c>
      <c r="B199" s="77" t="s">
        <v>1342</v>
      </c>
      <c r="C199" s="21">
        <v>0</v>
      </c>
      <c r="D199" s="21">
        <v>0</v>
      </c>
      <c r="E199" s="21">
        <v>0</v>
      </c>
    </row>
    <row r="200" spans="1:5" s="19" customFormat="1" ht="37.5" hidden="1" x14ac:dyDescent="0.3">
      <c r="A200" s="18" t="s">
        <v>138</v>
      </c>
      <c r="B200" s="50" t="s">
        <v>529</v>
      </c>
      <c r="C200" s="21">
        <v>0</v>
      </c>
      <c r="D200" s="21">
        <v>0</v>
      </c>
      <c r="E200" s="21">
        <v>0</v>
      </c>
    </row>
    <row r="201" spans="1:5" s="19" customFormat="1" hidden="1" x14ac:dyDescent="0.3">
      <c r="A201" s="18" t="s">
        <v>177</v>
      </c>
      <c r="B201" s="50" t="s">
        <v>1574</v>
      </c>
      <c r="C201" s="21">
        <v>31</v>
      </c>
      <c r="D201" s="21">
        <v>31</v>
      </c>
      <c r="E201" s="21">
        <v>8</v>
      </c>
    </row>
    <row r="202" spans="1:5" ht="75" hidden="1" x14ac:dyDescent="0.3">
      <c r="A202" s="2" t="s">
        <v>530</v>
      </c>
      <c r="B202" s="106" t="s">
        <v>531</v>
      </c>
      <c r="C202" s="3">
        <f t="shared" ref="C202:E203" si="80">SUM(C203)</f>
        <v>0</v>
      </c>
      <c r="D202" s="3">
        <f t="shared" si="80"/>
        <v>0</v>
      </c>
      <c r="E202" s="3">
        <f t="shared" si="80"/>
        <v>0</v>
      </c>
    </row>
    <row r="203" spans="1:5" ht="131.25" hidden="1" x14ac:dyDescent="0.3">
      <c r="A203" s="2" t="s">
        <v>532</v>
      </c>
      <c r="B203" s="106" t="s">
        <v>533</v>
      </c>
      <c r="C203" s="3">
        <f t="shared" si="80"/>
        <v>0</v>
      </c>
      <c r="D203" s="3">
        <f t="shared" si="80"/>
        <v>0</v>
      </c>
      <c r="E203" s="3">
        <f t="shared" si="80"/>
        <v>0</v>
      </c>
    </row>
    <row r="204" spans="1:5" s="19" customFormat="1" ht="45" hidden="1" customHeight="1" x14ac:dyDescent="0.3">
      <c r="A204" s="18" t="s">
        <v>535</v>
      </c>
      <c r="B204" s="50" t="s">
        <v>534</v>
      </c>
      <c r="C204" s="21">
        <v>0</v>
      </c>
      <c r="D204" s="21">
        <v>0</v>
      </c>
      <c r="E204" s="21">
        <v>0</v>
      </c>
    </row>
    <row r="205" spans="1:5" s="14" customFormat="1" ht="72.75" hidden="1" customHeight="1" x14ac:dyDescent="0.3">
      <c r="A205" s="78" t="s">
        <v>1320</v>
      </c>
      <c r="B205" s="79" t="s">
        <v>1323</v>
      </c>
      <c r="C205" s="76">
        <f t="shared" ref="C205:E205" si="81">C206+C209</f>
        <v>0</v>
      </c>
      <c r="D205" s="76">
        <f t="shared" si="81"/>
        <v>0</v>
      </c>
      <c r="E205" s="76">
        <f t="shared" si="81"/>
        <v>0</v>
      </c>
    </row>
    <row r="206" spans="1:5" s="14" customFormat="1" ht="72.75" hidden="1" customHeight="1" x14ac:dyDescent="0.3">
      <c r="A206" s="78" t="s">
        <v>1321</v>
      </c>
      <c r="B206" s="79" t="s">
        <v>1324</v>
      </c>
      <c r="C206" s="76">
        <f t="shared" ref="C206:E207" si="82">C207</f>
        <v>0</v>
      </c>
      <c r="D206" s="76">
        <f t="shared" si="82"/>
        <v>0</v>
      </c>
      <c r="E206" s="76">
        <f t="shared" si="82"/>
        <v>0</v>
      </c>
    </row>
    <row r="207" spans="1:5" s="14" customFormat="1" ht="148.5" hidden="1" customHeight="1" x14ac:dyDescent="0.3">
      <c r="A207" s="78" t="s">
        <v>1322</v>
      </c>
      <c r="B207" s="79" t="s">
        <v>1325</v>
      </c>
      <c r="C207" s="76">
        <f t="shared" si="82"/>
        <v>0</v>
      </c>
      <c r="D207" s="76">
        <f t="shared" si="82"/>
        <v>0</v>
      </c>
      <c r="E207" s="76">
        <f t="shared" si="82"/>
        <v>0</v>
      </c>
    </row>
    <row r="208" spans="1:5" s="19" customFormat="1" ht="45" hidden="1" customHeight="1" x14ac:dyDescent="0.3">
      <c r="A208" s="18" t="s">
        <v>138</v>
      </c>
      <c r="B208" s="50" t="s">
        <v>1326</v>
      </c>
      <c r="C208" s="21">
        <v>0</v>
      </c>
      <c r="D208" s="21">
        <v>0</v>
      </c>
      <c r="E208" s="21">
        <v>0</v>
      </c>
    </row>
    <row r="209" spans="1:5" s="14" customFormat="1" ht="109.5" hidden="1" customHeight="1" x14ac:dyDescent="0.3">
      <c r="A209" s="78" t="s">
        <v>1327</v>
      </c>
      <c r="B209" s="79" t="s">
        <v>1330</v>
      </c>
      <c r="C209" s="76">
        <f t="shared" ref="C209:E210" si="83">C210</f>
        <v>0</v>
      </c>
      <c r="D209" s="76">
        <f t="shared" si="83"/>
        <v>0</v>
      </c>
      <c r="E209" s="76">
        <f t="shared" si="83"/>
        <v>0</v>
      </c>
    </row>
    <row r="210" spans="1:5" s="14" customFormat="1" ht="223.5" hidden="1" customHeight="1" x14ac:dyDescent="0.3">
      <c r="A210" s="78" t="s">
        <v>1328</v>
      </c>
      <c r="B210" s="79" t="s">
        <v>1331</v>
      </c>
      <c r="C210" s="76">
        <f t="shared" si="83"/>
        <v>0</v>
      </c>
      <c r="D210" s="76">
        <f t="shared" si="83"/>
        <v>0</v>
      </c>
      <c r="E210" s="76">
        <f t="shared" si="83"/>
        <v>0</v>
      </c>
    </row>
    <row r="211" spans="1:5" s="19" customFormat="1" ht="45" hidden="1" customHeight="1" x14ac:dyDescent="0.3">
      <c r="A211" s="18" t="s">
        <v>1329</v>
      </c>
      <c r="B211" s="50" t="s">
        <v>1457</v>
      </c>
      <c r="C211" s="21">
        <v>0</v>
      </c>
      <c r="D211" s="21">
        <v>0</v>
      </c>
      <c r="E211" s="21">
        <v>0</v>
      </c>
    </row>
    <row r="212" spans="1:5" hidden="1" x14ac:dyDescent="0.3">
      <c r="A212" s="2" t="s">
        <v>163</v>
      </c>
      <c r="B212" s="106" t="s">
        <v>164</v>
      </c>
      <c r="C212" s="3">
        <f t="shared" ref="C212:E214" si="84">SUM(C213)</f>
        <v>0</v>
      </c>
      <c r="D212" s="3">
        <f t="shared" si="84"/>
        <v>0</v>
      </c>
      <c r="E212" s="3">
        <f t="shared" si="84"/>
        <v>0</v>
      </c>
    </row>
    <row r="213" spans="1:5" ht="37.5" hidden="1" x14ac:dyDescent="0.3">
      <c r="A213" s="2" t="s">
        <v>165</v>
      </c>
      <c r="B213" s="106" t="s">
        <v>166</v>
      </c>
      <c r="C213" s="3">
        <f t="shared" si="84"/>
        <v>0</v>
      </c>
      <c r="D213" s="3">
        <f t="shared" si="84"/>
        <v>0</v>
      </c>
      <c r="E213" s="3">
        <f t="shared" si="84"/>
        <v>0</v>
      </c>
    </row>
    <row r="214" spans="1:5" ht="56.25" hidden="1" x14ac:dyDescent="0.3">
      <c r="A214" s="2" t="s">
        <v>167</v>
      </c>
      <c r="B214" s="106" t="s">
        <v>168</v>
      </c>
      <c r="C214" s="3">
        <f t="shared" si="84"/>
        <v>0</v>
      </c>
      <c r="D214" s="3">
        <f t="shared" si="84"/>
        <v>0</v>
      </c>
      <c r="E214" s="3">
        <f t="shared" si="84"/>
        <v>0</v>
      </c>
    </row>
    <row r="215" spans="1:5" s="19" customFormat="1" hidden="1" x14ac:dyDescent="0.3">
      <c r="A215" s="18" t="s">
        <v>1359</v>
      </c>
      <c r="B215" s="50" t="s">
        <v>169</v>
      </c>
      <c r="C215" s="21">
        <v>0</v>
      </c>
      <c r="D215" s="21">
        <v>0</v>
      </c>
      <c r="E215" s="21">
        <v>0</v>
      </c>
    </row>
    <row r="216" spans="1:5" ht="75" x14ac:dyDescent="0.3">
      <c r="A216" s="2" t="s">
        <v>170</v>
      </c>
      <c r="B216" s="106" t="s">
        <v>171</v>
      </c>
      <c r="C216" s="3">
        <f t="shared" ref="C216:E216" si="85">SUM(C217,C235)</f>
        <v>191206644</v>
      </c>
      <c r="D216" s="3">
        <f t="shared" si="85"/>
        <v>202117709</v>
      </c>
      <c r="E216" s="3">
        <f t="shared" si="85"/>
        <v>211542449</v>
      </c>
    </row>
    <row r="217" spans="1:5" ht="75" x14ac:dyDescent="0.3">
      <c r="A217" s="2" t="s">
        <v>172</v>
      </c>
      <c r="B217" s="106" t="s">
        <v>173</v>
      </c>
      <c r="C217" s="3">
        <f t="shared" ref="C217:E217" si="86">SUM(C218)</f>
        <v>90123836</v>
      </c>
      <c r="D217" s="3">
        <f t="shared" si="86"/>
        <v>90214674</v>
      </c>
      <c r="E217" s="3">
        <f t="shared" si="86"/>
        <v>90309144</v>
      </c>
    </row>
    <row r="218" spans="1:5" ht="75" x14ac:dyDescent="0.3">
      <c r="A218" s="2" t="s">
        <v>174</v>
      </c>
      <c r="B218" s="106" t="s">
        <v>175</v>
      </c>
      <c r="C218" s="3">
        <f t="shared" ref="C218:E218" si="87">SUM(C222,C225,C228,C231,C233,C219 )</f>
        <v>90123836</v>
      </c>
      <c r="D218" s="3">
        <f t="shared" si="87"/>
        <v>90214674</v>
      </c>
      <c r="E218" s="3">
        <f t="shared" si="87"/>
        <v>90309144</v>
      </c>
    </row>
    <row r="219" spans="1:5" ht="75" hidden="1" x14ac:dyDescent="0.3">
      <c r="A219" s="2" t="s">
        <v>174</v>
      </c>
      <c r="B219" s="106" t="s">
        <v>175</v>
      </c>
      <c r="C219" s="3">
        <f t="shared" ref="C219:E219" si="88">C221+C220</f>
        <v>0</v>
      </c>
      <c r="D219" s="3">
        <f t="shared" si="88"/>
        <v>0</v>
      </c>
      <c r="E219" s="3">
        <f t="shared" si="88"/>
        <v>0</v>
      </c>
    </row>
    <row r="220" spans="1:5" s="19" customFormat="1" hidden="1" x14ac:dyDescent="0.3">
      <c r="A220" s="18" t="s">
        <v>177</v>
      </c>
      <c r="B220" s="77" t="s">
        <v>1381</v>
      </c>
      <c r="C220" s="21">
        <v>0</v>
      </c>
      <c r="D220" s="21">
        <v>0</v>
      </c>
      <c r="E220" s="21">
        <v>0</v>
      </c>
    </row>
    <row r="221" spans="1:5" s="19" customFormat="1" ht="37.5" hidden="1" x14ac:dyDescent="0.3">
      <c r="A221" s="18" t="s">
        <v>1329</v>
      </c>
      <c r="B221" s="77" t="s">
        <v>1332</v>
      </c>
      <c r="C221" s="21">
        <v>0</v>
      </c>
      <c r="D221" s="21">
        <v>0</v>
      </c>
      <c r="E221" s="21">
        <v>0</v>
      </c>
    </row>
    <row r="222" spans="1:5" ht="75" x14ac:dyDescent="0.3">
      <c r="A222" s="2" t="s">
        <v>1697</v>
      </c>
      <c r="B222" s="106" t="s">
        <v>705</v>
      </c>
      <c r="C222" s="3">
        <f t="shared" ref="C222:E222" si="89">SUM(C224,C223)</f>
        <v>73614893</v>
      </c>
      <c r="D222" s="3">
        <f t="shared" si="89"/>
        <v>73614893</v>
      </c>
      <c r="E222" s="3">
        <f t="shared" si="89"/>
        <v>73614893</v>
      </c>
    </row>
    <row r="223" spans="1:5" s="20" customFormat="1" hidden="1" x14ac:dyDescent="0.3">
      <c r="A223" s="18" t="s">
        <v>1359</v>
      </c>
      <c r="B223" s="50" t="s">
        <v>1371</v>
      </c>
      <c r="C223" s="21">
        <v>73614893</v>
      </c>
      <c r="D223" s="21">
        <v>73614893</v>
      </c>
      <c r="E223" s="21">
        <v>73614893</v>
      </c>
    </row>
    <row r="224" spans="1:5" s="19" customFormat="1" hidden="1" x14ac:dyDescent="0.3">
      <c r="A224" s="18" t="s">
        <v>177</v>
      </c>
      <c r="B224" s="50" t="s">
        <v>708</v>
      </c>
      <c r="C224" s="21">
        <v>0</v>
      </c>
      <c r="D224" s="21">
        <v>0</v>
      </c>
      <c r="E224" s="21">
        <v>0</v>
      </c>
    </row>
    <row r="225" spans="1:5" ht="93.75" x14ac:dyDescent="0.3">
      <c r="A225" s="2" t="s">
        <v>706</v>
      </c>
      <c r="B225" s="106" t="s">
        <v>707</v>
      </c>
      <c r="C225" s="3">
        <f t="shared" ref="C225:E225" si="90">SUM(C227,C226)</f>
        <v>7010443</v>
      </c>
      <c r="D225" s="3">
        <f t="shared" si="90"/>
        <v>7010443</v>
      </c>
      <c r="E225" s="3">
        <f t="shared" si="90"/>
        <v>7010443</v>
      </c>
    </row>
    <row r="226" spans="1:5" ht="49.9" hidden="1" customHeight="1" x14ac:dyDescent="0.3">
      <c r="A226" s="18" t="s">
        <v>1359</v>
      </c>
      <c r="B226" s="50" t="s">
        <v>1372</v>
      </c>
      <c r="C226" s="21">
        <v>7010443</v>
      </c>
      <c r="D226" s="21">
        <v>7010443</v>
      </c>
      <c r="E226" s="21">
        <v>7010443</v>
      </c>
    </row>
    <row r="227" spans="1:5" s="19" customFormat="1" hidden="1" x14ac:dyDescent="0.3">
      <c r="A227" s="18" t="s">
        <v>177</v>
      </c>
      <c r="B227" s="50" t="s">
        <v>709</v>
      </c>
      <c r="C227" s="21"/>
      <c r="D227" s="21"/>
      <c r="E227" s="21"/>
    </row>
    <row r="228" spans="1:5" ht="93.75" x14ac:dyDescent="0.3">
      <c r="A228" s="2" t="s">
        <v>710</v>
      </c>
      <c r="B228" s="106" t="s">
        <v>711</v>
      </c>
      <c r="C228" s="3">
        <f t="shared" ref="C228:E228" si="91">SUM(C230,C229)</f>
        <v>7227570</v>
      </c>
      <c r="D228" s="3">
        <f t="shared" si="91"/>
        <v>7227570</v>
      </c>
      <c r="E228" s="3">
        <f t="shared" si="91"/>
        <v>7227570</v>
      </c>
    </row>
    <row r="229" spans="1:5" ht="47.45" hidden="1" customHeight="1" x14ac:dyDescent="0.3">
      <c r="A229" s="18" t="s">
        <v>1359</v>
      </c>
      <c r="B229" s="50" t="s">
        <v>1373</v>
      </c>
      <c r="C229" s="21">
        <v>7227570</v>
      </c>
      <c r="D229" s="21">
        <v>7227570</v>
      </c>
      <c r="E229" s="21">
        <v>7227570</v>
      </c>
    </row>
    <row r="230" spans="1:5" s="20" customFormat="1" hidden="1" x14ac:dyDescent="0.3">
      <c r="A230" s="23" t="s">
        <v>177</v>
      </c>
      <c r="B230" s="50" t="s">
        <v>712</v>
      </c>
      <c r="C230" s="21"/>
      <c r="D230" s="21"/>
      <c r="E230" s="21"/>
    </row>
    <row r="231" spans="1:5" ht="75" x14ac:dyDescent="0.3">
      <c r="A231" s="2" t="s">
        <v>713</v>
      </c>
      <c r="B231" s="106" t="s">
        <v>714</v>
      </c>
      <c r="C231" s="3">
        <f t="shared" ref="C231:E231" si="92">SUM(C232)</f>
        <v>2270930</v>
      </c>
      <c r="D231" s="3">
        <f t="shared" si="92"/>
        <v>2361768</v>
      </c>
      <c r="E231" s="3">
        <f t="shared" si="92"/>
        <v>2456238</v>
      </c>
    </row>
    <row r="232" spans="1:5" s="19" customFormat="1" ht="25.5" hidden="1" customHeight="1" x14ac:dyDescent="0.3">
      <c r="A232" s="18" t="s">
        <v>1359</v>
      </c>
      <c r="B232" s="50" t="s">
        <v>715</v>
      </c>
      <c r="C232" s="21">
        <v>2270930</v>
      </c>
      <c r="D232" s="21">
        <v>2361768</v>
      </c>
      <c r="E232" s="21">
        <v>2456238</v>
      </c>
    </row>
    <row r="233" spans="1:5" ht="75" hidden="1" x14ac:dyDescent="0.3">
      <c r="A233" s="2" t="s">
        <v>1507</v>
      </c>
      <c r="B233" s="106" t="s">
        <v>716</v>
      </c>
      <c r="C233" s="3">
        <f t="shared" ref="C233:E233" si="93">SUM(C234)</f>
        <v>0</v>
      </c>
      <c r="D233" s="3">
        <f t="shared" si="93"/>
        <v>0</v>
      </c>
      <c r="E233" s="3">
        <f t="shared" si="93"/>
        <v>0</v>
      </c>
    </row>
    <row r="234" spans="1:5" s="20" customFormat="1" ht="37.5" hidden="1" x14ac:dyDescent="0.3">
      <c r="A234" s="18" t="s">
        <v>1343</v>
      </c>
      <c r="B234" s="50" t="s">
        <v>1344</v>
      </c>
      <c r="C234" s="21">
        <v>0</v>
      </c>
      <c r="D234" s="21">
        <v>0</v>
      </c>
      <c r="E234" s="21">
        <v>0</v>
      </c>
    </row>
    <row r="235" spans="1:5" ht="93.75" x14ac:dyDescent="0.3">
      <c r="A235" s="2" t="s">
        <v>752</v>
      </c>
      <c r="B235" s="106" t="s">
        <v>751</v>
      </c>
      <c r="C235" s="3">
        <f t="shared" ref="C235:E235" si="94">SUM(C236)</f>
        <v>101082808</v>
      </c>
      <c r="D235" s="3">
        <f t="shared" si="94"/>
        <v>111903035</v>
      </c>
      <c r="E235" s="3">
        <f t="shared" si="94"/>
        <v>121233305</v>
      </c>
    </row>
    <row r="236" spans="1:5" ht="93.75" x14ac:dyDescent="0.3">
      <c r="A236" s="2" t="s">
        <v>753</v>
      </c>
      <c r="B236" s="106" t="s">
        <v>754</v>
      </c>
      <c r="C236" s="3">
        <f t="shared" ref="C236:E236" si="95">SUM(C237,C239)</f>
        <v>101082808</v>
      </c>
      <c r="D236" s="3">
        <f t="shared" si="95"/>
        <v>111903035</v>
      </c>
      <c r="E236" s="3">
        <f t="shared" si="95"/>
        <v>121233305</v>
      </c>
    </row>
    <row r="237" spans="1:5" ht="112.5" x14ac:dyDescent="0.3">
      <c r="A237" s="2" t="s">
        <v>748</v>
      </c>
      <c r="B237" s="106" t="s">
        <v>747</v>
      </c>
      <c r="C237" s="3">
        <f t="shared" ref="C237:E237" si="96">SUM(C238:C238)</f>
        <v>25625819</v>
      </c>
      <c r="D237" s="3">
        <f t="shared" si="96"/>
        <v>26643990</v>
      </c>
      <c r="E237" s="3">
        <f t="shared" si="96"/>
        <v>27671073</v>
      </c>
    </row>
    <row r="238" spans="1:5" s="19" customFormat="1" ht="37.5" hidden="1" x14ac:dyDescent="0.3">
      <c r="A238" s="82" t="s">
        <v>1144</v>
      </c>
      <c r="B238" s="50" t="s">
        <v>1151</v>
      </c>
      <c r="C238" s="21">
        <v>25625819</v>
      </c>
      <c r="D238" s="21">
        <v>26643990</v>
      </c>
      <c r="E238" s="21">
        <v>27671073</v>
      </c>
    </row>
    <row r="239" spans="1:5" ht="112.5" x14ac:dyDescent="0.3">
      <c r="A239" s="2" t="s">
        <v>750</v>
      </c>
      <c r="B239" s="106" t="s">
        <v>749</v>
      </c>
      <c r="C239" s="3">
        <f t="shared" ref="C239:E239" si="97">SUM(C240:C240)</f>
        <v>75456989</v>
      </c>
      <c r="D239" s="3">
        <f t="shared" si="97"/>
        <v>85259045</v>
      </c>
      <c r="E239" s="3">
        <f t="shared" si="97"/>
        <v>93562232</v>
      </c>
    </row>
    <row r="240" spans="1:5" s="19" customFormat="1" ht="37.5" hidden="1" x14ac:dyDescent="0.3">
      <c r="A240" s="82" t="s">
        <v>1144</v>
      </c>
      <c r="B240" s="50" t="s">
        <v>1146</v>
      </c>
      <c r="C240" s="21">
        <v>75456989</v>
      </c>
      <c r="D240" s="21">
        <v>85259045</v>
      </c>
      <c r="E240" s="21">
        <v>93562232</v>
      </c>
    </row>
    <row r="241" spans="1:5" s="29" customFormat="1" x14ac:dyDescent="0.3">
      <c r="A241" s="2" t="s">
        <v>179</v>
      </c>
      <c r="B241" s="106" t="s">
        <v>180</v>
      </c>
      <c r="C241" s="3">
        <f t="shared" ref="C241:E241" si="98">SUM(C242)</f>
        <v>14847732</v>
      </c>
      <c r="D241" s="3">
        <f t="shared" si="98"/>
        <v>14847732</v>
      </c>
      <c r="E241" s="3">
        <f t="shared" si="98"/>
        <v>14847732</v>
      </c>
    </row>
    <row r="242" spans="1:5" x14ac:dyDescent="0.3">
      <c r="A242" s="2" t="s">
        <v>181</v>
      </c>
      <c r="B242" s="106" t="s">
        <v>182</v>
      </c>
      <c r="C242" s="3">
        <f t="shared" ref="C242:E242" si="99">SUM(C243,C248,C251,C260)</f>
        <v>14847732</v>
      </c>
      <c r="D242" s="3">
        <f t="shared" si="99"/>
        <v>14847732</v>
      </c>
      <c r="E242" s="3">
        <f t="shared" si="99"/>
        <v>14847732</v>
      </c>
    </row>
    <row r="243" spans="1:5" x14ac:dyDescent="0.3">
      <c r="A243" s="2" t="s">
        <v>183</v>
      </c>
      <c r="B243" s="106" t="s">
        <v>184</v>
      </c>
      <c r="C243" s="3">
        <f t="shared" ref="C243:E243" si="100">SUM(C246,C244)</f>
        <v>4151010</v>
      </c>
      <c r="D243" s="3">
        <f t="shared" si="100"/>
        <v>4151010</v>
      </c>
      <c r="E243" s="3">
        <f t="shared" si="100"/>
        <v>4151010</v>
      </c>
    </row>
    <row r="244" spans="1:5" ht="37.5" hidden="1" customHeight="1" x14ac:dyDescent="0.3">
      <c r="A244" s="2" t="s">
        <v>1179</v>
      </c>
      <c r="B244" s="106" t="s">
        <v>1180</v>
      </c>
      <c r="C244" s="3">
        <f t="shared" ref="C244:E244" si="101">C245</f>
        <v>0</v>
      </c>
      <c r="D244" s="3">
        <f t="shared" si="101"/>
        <v>0</v>
      </c>
      <c r="E244" s="3">
        <f t="shared" si="101"/>
        <v>0</v>
      </c>
    </row>
    <row r="245" spans="1:5" s="17" customFormat="1" ht="37.5" hidden="1" customHeight="1" x14ac:dyDescent="0.3">
      <c r="A245" s="83" t="s">
        <v>866</v>
      </c>
      <c r="B245" s="52" t="s">
        <v>1181</v>
      </c>
      <c r="C245" s="37">
        <v>0</v>
      </c>
      <c r="D245" s="37">
        <v>0</v>
      </c>
      <c r="E245" s="37">
        <v>0</v>
      </c>
    </row>
    <row r="246" spans="1:5" ht="56.25" x14ac:dyDescent="0.3">
      <c r="A246" s="2" t="s">
        <v>185</v>
      </c>
      <c r="B246" s="106" t="s">
        <v>186</v>
      </c>
      <c r="C246" s="3">
        <f t="shared" ref="C246:E246" si="102">SUM(C247)</f>
        <v>4151010</v>
      </c>
      <c r="D246" s="3">
        <f t="shared" si="102"/>
        <v>4151010</v>
      </c>
      <c r="E246" s="3">
        <f t="shared" si="102"/>
        <v>4151010</v>
      </c>
    </row>
    <row r="247" spans="1:5" s="16" customFormat="1" ht="37.5" hidden="1" x14ac:dyDescent="0.3">
      <c r="A247" s="7" t="s">
        <v>866</v>
      </c>
      <c r="B247" s="51" t="s">
        <v>187</v>
      </c>
      <c r="C247" s="118">
        <v>4151010</v>
      </c>
      <c r="D247" s="118">
        <v>4151010</v>
      </c>
      <c r="E247" s="118">
        <v>4151010</v>
      </c>
    </row>
    <row r="248" spans="1:5" s="16" customFormat="1" x14ac:dyDescent="0.3">
      <c r="A248" s="2" t="s">
        <v>538</v>
      </c>
      <c r="B248" s="106" t="s">
        <v>539</v>
      </c>
      <c r="C248" s="3">
        <f t="shared" ref="C248:E249" si="103">SUM(C249)</f>
        <v>990</v>
      </c>
      <c r="D248" s="3">
        <f t="shared" si="103"/>
        <v>990</v>
      </c>
      <c r="E248" s="3">
        <f t="shared" si="103"/>
        <v>990</v>
      </c>
    </row>
    <row r="249" spans="1:5" ht="56.25" x14ac:dyDescent="0.3">
      <c r="A249" s="2" t="s">
        <v>537</v>
      </c>
      <c r="B249" s="106" t="s">
        <v>536</v>
      </c>
      <c r="C249" s="3">
        <f t="shared" si="103"/>
        <v>990</v>
      </c>
      <c r="D249" s="3">
        <f t="shared" si="103"/>
        <v>990</v>
      </c>
      <c r="E249" s="3">
        <f t="shared" si="103"/>
        <v>990</v>
      </c>
    </row>
    <row r="250" spans="1:5" s="16" customFormat="1" ht="37.5" hidden="1" x14ac:dyDescent="0.3">
      <c r="A250" s="7" t="s">
        <v>866</v>
      </c>
      <c r="B250" s="51" t="s">
        <v>543</v>
      </c>
      <c r="C250" s="84">
        <v>990</v>
      </c>
      <c r="D250" s="84">
        <v>990</v>
      </c>
      <c r="E250" s="84">
        <v>990</v>
      </c>
    </row>
    <row r="251" spans="1:5" x14ac:dyDescent="0.3">
      <c r="A251" s="2" t="s">
        <v>188</v>
      </c>
      <c r="B251" s="106" t="s">
        <v>189</v>
      </c>
      <c r="C251" s="3">
        <f t="shared" ref="C251:E251" si="104">SUM(C252,C257)</f>
        <v>4409832</v>
      </c>
      <c r="D251" s="3">
        <f t="shared" si="104"/>
        <v>4409832</v>
      </c>
      <c r="E251" s="3">
        <f t="shared" si="104"/>
        <v>4409832</v>
      </c>
    </row>
    <row r="252" spans="1:5" x14ac:dyDescent="0.3">
      <c r="A252" s="2" t="s">
        <v>190</v>
      </c>
      <c r="B252" s="106" t="s">
        <v>191</v>
      </c>
      <c r="C252" s="3">
        <f t="shared" ref="C252:E252" si="105">SUM(C255,C253)</f>
        <v>2321820</v>
      </c>
      <c r="D252" s="3">
        <f t="shared" si="105"/>
        <v>2321820</v>
      </c>
      <c r="E252" s="3">
        <f t="shared" si="105"/>
        <v>2321820</v>
      </c>
    </row>
    <row r="253" spans="1:5" hidden="1" x14ac:dyDescent="0.3">
      <c r="A253" s="2" t="s">
        <v>1182</v>
      </c>
      <c r="B253" s="106" t="s">
        <v>1183</v>
      </c>
      <c r="C253" s="3">
        <f t="shared" ref="C253:E253" si="106">C254</f>
        <v>0</v>
      </c>
      <c r="D253" s="3">
        <f t="shared" si="106"/>
        <v>0</v>
      </c>
      <c r="E253" s="3">
        <f t="shared" si="106"/>
        <v>0</v>
      </c>
    </row>
    <row r="254" spans="1:5" ht="37.5" hidden="1" x14ac:dyDescent="0.3">
      <c r="A254" s="83" t="s">
        <v>866</v>
      </c>
      <c r="B254" s="113" t="s">
        <v>1184</v>
      </c>
      <c r="C254" s="85">
        <v>0</v>
      </c>
      <c r="D254" s="85">
        <v>0</v>
      </c>
      <c r="E254" s="85">
        <v>0</v>
      </c>
    </row>
    <row r="255" spans="1:5" ht="56.25" x14ac:dyDescent="0.3">
      <c r="A255" s="2" t="s">
        <v>192</v>
      </c>
      <c r="B255" s="106" t="s">
        <v>193</v>
      </c>
      <c r="C255" s="3">
        <f t="shared" ref="C255:E255" si="107">SUM(C256)</f>
        <v>2321820</v>
      </c>
      <c r="D255" s="3">
        <f t="shared" si="107"/>
        <v>2321820</v>
      </c>
      <c r="E255" s="3">
        <f t="shared" si="107"/>
        <v>2321820</v>
      </c>
    </row>
    <row r="256" spans="1:5" s="16" customFormat="1" ht="37.5" hidden="1" x14ac:dyDescent="0.3">
      <c r="A256" s="7" t="s">
        <v>803</v>
      </c>
      <c r="B256" s="51" t="s">
        <v>194</v>
      </c>
      <c r="C256" s="118">
        <v>2321820</v>
      </c>
      <c r="D256" s="118">
        <v>2321820</v>
      </c>
      <c r="E256" s="118">
        <v>2321820</v>
      </c>
    </row>
    <row r="257" spans="1:5" x14ac:dyDescent="0.3">
      <c r="A257" s="2" t="s">
        <v>195</v>
      </c>
      <c r="B257" s="106" t="s">
        <v>196</v>
      </c>
      <c r="C257" s="3">
        <f t="shared" ref="C257:E258" si="108">SUM(C258)</f>
        <v>2088012</v>
      </c>
      <c r="D257" s="3">
        <f t="shared" si="108"/>
        <v>2088012</v>
      </c>
      <c r="E257" s="3">
        <f t="shared" si="108"/>
        <v>2088012</v>
      </c>
    </row>
    <row r="258" spans="1:5" ht="56.25" x14ac:dyDescent="0.3">
      <c r="A258" s="2" t="s">
        <v>197</v>
      </c>
      <c r="B258" s="106" t="s">
        <v>198</v>
      </c>
      <c r="C258" s="3">
        <f t="shared" si="108"/>
        <v>2088012</v>
      </c>
      <c r="D258" s="3">
        <f t="shared" si="108"/>
        <v>2088012</v>
      </c>
      <c r="E258" s="3">
        <f t="shared" si="108"/>
        <v>2088012</v>
      </c>
    </row>
    <row r="259" spans="1:5" s="16" customFormat="1" ht="37.5" hidden="1" x14ac:dyDescent="0.3">
      <c r="A259" s="7" t="s">
        <v>866</v>
      </c>
      <c r="B259" s="51" t="s">
        <v>805</v>
      </c>
      <c r="C259" s="118">
        <v>2088012</v>
      </c>
      <c r="D259" s="118">
        <v>2088012</v>
      </c>
      <c r="E259" s="118">
        <v>2088012</v>
      </c>
    </row>
    <row r="260" spans="1:5" ht="37.5" x14ac:dyDescent="0.3">
      <c r="A260" s="2" t="s">
        <v>199</v>
      </c>
      <c r="B260" s="106" t="s">
        <v>200</v>
      </c>
      <c r="C260" s="3">
        <f t="shared" ref="C260:E261" si="109">SUM(C261)</f>
        <v>6285900</v>
      </c>
      <c r="D260" s="3">
        <f t="shared" si="109"/>
        <v>6285900</v>
      </c>
      <c r="E260" s="3">
        <f t="shared" si="109"/>
        <v>6285900</v>
      </c>
    </row>
    <row r="261" spans="1:5" ht="75" x14ac:dyDescent="0.3">
      <c r="A261" s="8" t="s">
        <v>201</v>
      </c>
      <c r="B261" s="106" t="s">
        <v>202</v>
      </c>
      <c r="C261" s="3">
        <f t="shared" si="109"/>
        <v>6285900</v>
      </c>
      <c r="D261" s="3">
        <f t="shared" si="109"/>
        <v>6285900</v>
      </c>
      <c r="E261" s="3">
        <f t="shared" si="109"/>
        <v>6285900</v>
      </c>
    </row>
    <row r="262" spans="1:5" s="16" customFormat="1" ht="37.5" hidden="1" x14ac:dyDescent="0.3">
      <c r="A262" s="7" t="s">
        <v>803</v>
      </c>
      <c r="B262" s="51" t="s">
        <v>806</v>
      </c>
      <c r="C262" s="118">
        <v>6285900</v>
      </c>
      <c r="D262" s="118">
        <v>6285900</v>
      </c>
      <c r="E262" s="118">
        <v>6285900</v>
      </c>
    </row>
    <row r="263" spans="1:5" s="29" customFormat="1" ht="37.5" x14ac:dyDescent="0.3">
      <c r="A263" s="2" t="s">
        <v>203</v>
      </c>
      <c r="B263" s="106" t="s">
        <v>204</v>
      </c>
      <c r="C263" s="3">
        <f t="shared" ref="C263:E263" si="110">SUM(C264,C273)</f>
        <v>8901578</v>
      </c>
      <c r="D263" s="3">
        <f t="shared" si="110"/>
        <v>7249534</v>
      </c>
      <c r="E263" s="3">
        <f t="shared" si="110"/>
        <v>7631290</v>
      </c>
    </row>
    <row r="264" spans="1:5" x14ac:dyDescent="0.3">
      <c r="A264" s="2" t="s">
        <v>205</v>
      </c>
      <c r="B264" s="106" t="s">
        <v>206</v>
      </c>
      <c r="C264" s="3">
        <f t="shared" ref="C264:E264" si="111">SUM(C265,C268)</f>
        <v>1650774</v>
      </c>
      <c r="D264" s="3">
        <f t="shared" si="111"/>
        <v>1671295</v>
      </c>
      <c r="E264" s="3">
        <f t="shared" si="111"/>
        <v>1731877</v>
      </c>
    </row>
    <row r="265" spans="1:5" hidden="1" x14ac:dyDescent="0.3">
      <c r="A265" s="2" t="s">
        <v>632</v>
      </c>
      <c r="B265" s="106" t="s">
        <v>629</v>
      </c>
      <c r="C265" s="3">
        <f t="shared" ref="C265:E266" si="112">SUM(C266)</f>
        <v>0</v>
      </c>
      <c r="D265" s="3">
        <f t="shared" si="112"/>
        <v>0</v>
      </c>
      <c r="E265" s="3">
        <f t="shared" si="112"/>
        <v>0</v>
      </c>
    </row>
    <row r="266" spans="1:5" ht="37.5" hidden="1" x14ac:dyDescent="0.3">
      <c r="A266" s="2" t="s">
        <v>631</v>
      </c>
      <c r="B266" s="106" t="s">
        <v>630</v>
      </c>
      <c r="C266" s="3">
        <f t="shared" si="112"/>
        <v>0</v>
      </c>
      <c r="D266" s="3">
        <f t="shared" si="112"/>
        <v>0</v>
      </c>
      <c r="E266" s="3">
        <f t="shared" si="112"/>
        <v>0</v>
      </c>
    </row>
    <row r="267" spans="1:5" s="19" customFormat="1" ht="37.5" hidden="1" x14ac:dyDescent="0.3">
      <c r="A267" s="18" t="s">
        <v>138</v>
      </c>
      <c r="B267" s="50" t="s">
        <v>633</v>
      </c>
      <c r="C267" s="21">
        <v>0</v>
      </c>
      <c r="D267" s="21">
        <v>0</v>
      </c>
      <c r="E267" s="21">
        <v>0</v>
      </c>
    </row>
    <row r="268" spans="1:5" x14ac:dyDescent="0.3">
      <c r="A268" s="2" t="s">
        <v>207</v>
      </c>
      <c r="B268" s="106" t="s">
        <v>208</v>
      </c>
      <c r="C268" s="3">
        <f t="shared" ref="C268:E268" si="113">SUM(C269)</f>
        <v>1650774</v>
      </c>
      <c r="D268" s="3">
        <f t="shared" si="113"/>
        <v>1671295</v>
      </c>
      <c r="E268" s="3">
        <f t="shared" si="113"/>
        <v>1731877</v>
      </c>
    </row>
    <row r="269" spans="1:5" ht="37.5" x14ac:dyDescent="0.3">
      <c r="A269" s="2" t="s">
        <v>209</v>
      </c>
      <c r="B269" s="106" t="s">
        <v>210</v>
      </c>
      <c r="C269" s="3">
        <f t="shared" ref="C269:E269" si="114">SUM(C270:C272)</f>
        <v>1650774</v>
      </c>
      <c r="D269" s="3">
        <f t="shared" si="114"/>
        <v>1671295</v>
      </c>
      <c r="E269" s="3">
        <f t="shared" si="114"/>
        <v>1731877</v>
      </c>
    </row>
    <row r="270" spans="1:5" s="19" customFormat="1" hidden="1" x14ac:dyDescent="0.3">
      <c r="A270" s="18" t="s">
        <v>224</v>
      </c>
      <c r="B270" s="77" t="s">
        <v>1256</v>
      </c>
      <c r="C270" s="21">
        <v>582469</v>
      </c>
      <c r="D270" s="21">
        <v>545075</v>
      </c>
      <c r="E270" s="21">
        <v>509651</v>
      </c>
    </row>
    <row r="271" spans="1:5" s="19" customFormat="1" hidden="1" x14ac:dyDescent="0.3">
      <c r="A271" s="18" t="s">
        <v>225</v>
      </c>
      <c r="B271" s="77" t="s">
        <v>1257</v>
      </c>
      <c r="C271" s="21">
        <v>0</v>
      </c>
      <c r="D271" s="21">
        <v>0</v>
      </c>
      <c r="E271" s="21">
        <v>0</v>
      </c>
    </row>
    <row r="272" spans="1:5" s="19" customFormat="1" ht="37.5" hidden="1" x14ac:dyDescent="0.3">
      <c r="A272" s="18" t="s">
        <v>138</v>
      </c>
      <c r="B272" s="50" t="s">
        <v>211</v>
      </c>
      <c r="C272" s="21">
        <v>1068305</v>
      </c>
      <c r="D272" s="21">
        <v>1126220</v>
      </c>
      <c r="E272" s="21">
        <v>1222226</v>
      </c>
    </row>
    <row r="273" spans="1:5" x14ac:dyDescent="0.3">
      <c r="A273" s="2" t="s">
        <v>212</v>
      </c>
      <c r="B273" s="106" t="s">
        <v>213</v>
      </c>
      <c r="C273" s="3">
        <f t="shared" ref="C273:E273" si="115">SUM(C274,C283)</f>
        <v>7250804</v>
      </c>
      <c r="D273" s="3">
        <f t="shared" si="115"/>
        <v>5578239</v>
      </c>
      <c r="E273" s="3">
        <f t="shared" si="115"/>
        <v>5899413</v>
      </c>
    </row>
    <row r="274" spans="1:5" ht="37.5" x14ac:dyDescent="0.3">
      <c r="A274" s="2" t="s">
        <v>214</v>
      </c>
      <c r="B274" s="106" t="s">
        <v>215</v>
      </c>
      <c r="C274" s="3">
        <f t="shared" ref="C274:E274" si="116">SUM(C275)</f>
        <v>3050997</v>
      </c>
      <c r="D274" s="3">
        <f t="shared" si="116"/>
        <v>906084</v>
      </c>
      <c r="E274" s="3">
        <f t="shared" si="116"/>
        <v>942327</v>
      </c>
    </row>
    <row r="275" spans="1:5" ht="37.5" x14ac:dyDescent="0.3">
      <c r="A275" s="2" t="s">
        <v>216</v>
      </c>
      <c r="B275" s="106" t="s">
        <v>217</v>
      </c>
      <c r="C275" s="3">
        <f t="shared" ref="C275:E275" si="117">SUM(C276:C282)</f>
        <v>3050997</v>
      </c>
      <c r="D275" s="3">
        <f t="shared" si="117"/>
        <v>906084</v>
      </c>
      <c r="E275" s="3">
        <f t="shared" si="117"/>
        <v>942327</v>
      </c>
    </row>
    <row r="276" spans="1:5" s="20" customFormat="1" ht="18.75" hidden="1" customHeight="1" x14ac:dyDescent="0.3">
      <c r="A276" s="18" t="s">
        <v>176</v>
      </c>
      <c r="B276" s="50" t="s">
        <v>885</v>
      </c>
      <c r="C276" s="21">
        <v>2243405</v>
      </c>
      <c r="D276" s="21">
        <v>155622</v>
      </c>
      <c r="E276" s="21">
        <v>161847</v>
      </c>
    </row>
    <row r="277" spans="1:5" s="20" customFormat="1" ht="37.5" hidden="1" customHeight="1" x14ac:dyDescent="0.3">
      <c r="A277" s="18" t="s">
        <v>1383</v>
      </c>
      <c r="B277" s="50" t="s">
        <v>1576</v>
      </c>
      <c r="C277" s="21">
        <v>88125</v>
      </c>
      <c r="D277" s="21">
        <v>91649</v>
      </c>
      <c r="E277" s="21">
        <v>95315</v>
      </c>
    </row>
    <row r="278" spans="1:5" s="20" customFormat="1" ht="18.75" hidden="1" customHeight="1" x14ac:dyDescent="0.3">
      <c r="A278" s="18" t="s">
        <v>224</v>
      </c>
      <c r="B278" s="50" t="s">
        <v>886</v>
      </c>
      <c r="C278" s="21">
        <v>526986</v>
      </c>
      <c r="D278" s="21">
        <v>548066</v>
      </c>
      <c r="E278" s="21">
        <v>569989</v>
      </c>
    </row>
    <row r="279" spans="1:5" s="20" customFormat="1" ht="18.75" hidden="1" customHeight="1" x14ac:dyDescent="0.3">
      <c r="A279" s="18" t="s">
        <v>225</v>
      </c>
      <c r="B279" s="50" t="s">
        <v>887</v>
      </c>
      <c r="C279" s="21">
        <v>31284</v>
      </c>
      <c r="D279" s="21">
        <v>32535</v>
      </c>
      <c r="E279" s="21">
        <v>33836</v>
      </c>
    </row>
    <row r="280" spans="1:5" s="20" customFormat="1" ht="18.75" hidden="1" customHeight="1" x14ac:dyDescent="0.3">
      <c r="A280" s="18" t="s">
        <v>149</v>
      </c>
      <c r="B280" s="50" t="s">
        <v>218</v>
      </c>
      <c r="C280" s="21">
        <v>85994</v>
      </c>
      <c r="D280" s="21">
        <v>0</v>
      </c>
      <c r="E280" s="21">
        <v>0</v>
      </c>
    </row>
    <row r="281" spans="1:5" s="20" customFormat="1" ht="37.5" hidden="1" customHeight="1" x14ac:dyDescent="0.3">
      <c r="A281" s="18" t="s">
        <v>138</v>
      </c>
      <c r="B281" s="50" t="s">
        <v>1134</v>
      </c>
      <c r="C281" s="21">
        <v>0</v>
      </c>
      <c r="D281" s="21">
        <v>0</v>
      </c>
      <c r="E281" s="21">
        <v>0</v>
      </c>
    </row>
    <row r="282" spans="1:5" s="20" customFormat="1" ht="37.5" hidden="1" customHeight="1" x14ac:dyDescent="0.3">
      <c r="A282" s="18" t="s">
        <v>177</v>
      </c>
      <c r="B282" s="50" t="s">
        <v>809</v>
      </c>
      <c r="C282" s="21">
        <v>75203</v>
      </c>
      <c r="D282" s="21">
        <v>78212</v>
      </c>
      <c r="E282" s="21">
        <v>81340</v>
      </c>
    </row>
    <row r="283" spans="1:5" x14ac:dyDescent="0.3">
      <c r="A283" s="2" t="s">
        <v>219</v>
      </c>
      <c r="B283" s="106" t="s">
        <v>220</v>
      </c>
      <c r="C283" s="3">
        <f t="shared" ref="C283:E283" si="118">SUM(C284)</f>
        <v>4199807</v>
      </c>
      <c r="D283" s="3">
        <f t="shared" si="118"/>
        <v>4672155</v>
      </c>
      <c r="E283" s="3">
        <f t="shared" si="118"/>
        <v>4957086</v>
      </c>
    </row>
    <row r="284" spans="1:5" x14ac:dyDescent="0.3">
      <c r="A284" s="2" t="s">
        <v>221</v>
      </c>
      <c r="B284" s="106" t="s">
        <v>222</v>
      </c>
      <c r="C284" s="3">
        <f t="shared" ref="C284:E284" si="119">SUM(C285,C288,C292,C297,C300,C303,C318,C321,C324,C343,C342)</f>
        <v>4199807</v>
      </c>
      <c r="D284" s="3">
        <f t="shared" si="119"/>
        <v>4672155</v>
      </c>
      <c r="E284" s="3">
        <f t="shared" si="119"/>
        <v>4957086</v>
      </c>
    </row>
    <row r="285" spans="1:5" ht="56.25" hidden="1" customHeight="1" x14ac:dyDescent="0.3">
      <c r="A285" s="2" t="s">
        <v>686</v>
      </c>
      <c r="B285" s="106" t="s">
        <v>687</v>
      </c>
      <c r="C285" s="3">
        <f t="shared" ref="C285:E285" si="120">SUM(C286:C287)</f>
        <v>0</v>
      </c>
      <c r="D285" s="3">
        <f t="shared" si="120"/>
        <v>0</v>
      </c>
      <c r="E285" s="3">
        <f t="shared" si="120"/>
        <v>0</v>
      </c>
    </row>
    <row r="286" spans="1:5" s="20" customFormat="1" ht="37.5" hidden="1" customHeight="1" x14ac:dyDescent="0.3">
      <c r="A286" s="18" t="s">
        <v>1144</v>
      </c>
      <c r="B286" s="50" t="s">
        <v>1147</v>
      </c>
      <c r="C286" s="21">
        <v>0</v>
      </c>
      <c r="D286" s="21">
        <v>0</v>
      </c>
      <c r="E286" s="21">
        <v>0</v>
      </c>
    </row>
    <row r="287" spans="1:5" s="19" customFormat="1" ht="37.5" hidden="1" customHeight="1" x14ac:dyDescent="0.3">
      <c r="A287" s="18" t="s">
        <v>178</v>
      </c>
      <c r="B287" s="50" t="s">
        <v>764</v>
      </c>
      <c r="C287" s="21"/>
      <c r="D287" s="21"/>
      <c r="E287" s="21"/>
    </row>
    <row r="288" spans="1:5" ht="37.5" x14ac:dyDescent="0.3">
      <c r="A288" s="2" t="s">
        <v>688</v>
      </c>
      <c r="B288" s="106" t="s">
        <v>689</v>
      </c>
      <c r="C288" s="3">
        <f t="shared" ref="C288:E288" si="121">SUM(C289:C291)</f>
        <v>24189</v>
      </c>
      <c r="D288" s="3">
        <f t="shared" si="121"/>
        <v>32251</v>
      </c>
      <c r="E288" s="3">
        <f t="shared" si="121"/>
        <v>22368</v>
      </c>
    </row>
    <row r="289" spans="1:5" s="19" customFormat="1" hidden="1" x14ac:dyDescent="0.3">
      <c r="A289" s="18" t="s">
        <v>224</v>
      </c>
      <c r="B289" s="77" t="s">
        <v>1610</v>
      </c>
      <c r="C289" s="21">
        <v>0</v>
      </c>
      <c r="D289" s="21">
        <v>0</v>
      </c>
      <c r="E289" s="21">
        <v>0</v>
      </c>
    </row>
    <row r="290" spans="1:5" s="19" customFormat="1" hidden="1" x14ac:dyDescent="0.3">
      <c r="A290" s="18" t="s">
        <v>225</v>
      </c>
      <c r="B290" s="77" t="s">
        <v>1456</v>
      </c>
      <c r="C290" s="21">
        <v>0</v>
      </c>
      <c r="D290" s="21">
        <v>0</v>
      </c>
      <c r="E290" s="21">
        <v>0</v>
      </c>
    </row>
    <row r="291" spans="1:5" s="20" customFormat="1" ht="37.5" hidden="1" x14ac:dyDescent="0.3">
      <c r="A291" s="18" t="s">
        <v>1144</v>
      </c>
      <c r="B291" s="50" t="s">
        <v>1149</v>
      </c>
      <c r="C291" s="21">
        <v>24189</v>
      </c>
      <c r="D291" s="21">
        <v>32251</v>
      </c>
      <c r="E291" s="21">
        <v>22368</v>
      </c>
    </row>
    <row r="292" spans="1:5" ht="75" hidden="1" customHeight="1" x14ac:dyDescent="0.3">
      <c r="A292" s="2" t="s">
        <v>690</v>
      </c>
      <c r="B292" s="106" t="s">
        <v>691</v>
      </c>
      <c r="C292" s="3"/>
      <c r="D292" s="3"/>
      <c r="E292" s="3"/>
    </row>
    <row r="293" spans="1:5" s="19" customFormat="1" ht="18.75" hidden="1" customHeight="1" x14ac:dyDescent="0.3">
      <c r="A293" s="18" t="s">
        <v>176</v>
      </c>
      <c r="B293" s="50" t="s">
        <v>729</v>
      </c>
      <c r="C293" s="21"/>
      <c r="D293" s="21"/>
      <c r="E293" s="21"/>
    </row>
    <row r="294" spans="1:5" s="19" customFormat="1" ht="18.75" hidden="1" customHeight="1" x14ac:dyDescent="0.3">
      <c r="A294" s="18" t="s">
        <v>224</v>
      </c>
      <c r="B294" s="50" t="s">
        <v>717</v>
      </c>
      <c r="C294" s="21"/>
      <c r="D294" s="21"/>
      <c r="E294" s="21"/>
    </row>
    <row r="295" spans="1:5" s="19" customFormat="1" ht="18.75" hidden="1" customHeight="1" x14ac:dyDescent="0.3">
      <c r="A295" s="18" t="s">
        <v>225</v>
      </c>
      <c r="B295" s="50" t="s">
        <v>718</v>
      </c>
      <c r="C295" s="21"/>
      <c r="D295" s="21"/>
      <c r="E295" s="21"/>
    </row>
    <row r="296" spans="1:5" s="19" customFormat="1" ht="37.5" hidden="1" customHeight="1" x14ac:dyDescent="0.3">
      <c r="A296" s="18" t="s">
        <v>177</v>
      </c>
      <c r="B296" s="50" t="s">
        <v>808</v>
      </c>
      <c r="C296" s="21"/>
      <c r="D296" s="21"/>
      <c r="E296" s="21"/>
    </row>
    <row r="297" spans="1:5" ht="56.25" hidden="1" customHeight="1" x14ac:dyDescent="0.3">
      <c r="A297" s="2" t="s">
        <v>692</v>
      </c>
      <c r="B297" s="30" t="s">
        <v>693</v>
      </c>
      <c r="C297" s="3"/>
      <c r="D297" s="3"/>
      <c r="E297" s="3"/>
    </row>
    <row r="298" spans="1:5" ht="18.75" hidden="1" customHeight="1" x14ac:dyDescent="0.3">
      <c r="A298" s="2"/>
      <c r="B298" s="30"/>
      <c r="C298" s="3"/>
      <c r="D298" s="3"/>
      <c r="E298" s="3"/>
    </row>
    <row r="299" spans="1:5" ht="18.75" hidden="1" customHeight="1" x14ac:dyDescent="0.3">
      <c r="A299" s="2"/>
      <c r="B299" s="30"/>
      <c r="C299" s="3"/>
      <c r="D299" s="3"/>
      <c r="E299" s="3"/>
    </row>
    <row r="300" spans="1:5" ht="37.5" hidden="1" x14ac:dyDescent="0.3">
      <c r="A300" s="2" t="s">
        <v>694</v>
      </c>
      <c r="B300" s="30" t="s">
        <v>695</v>
      </c>
      <c r="C300" s="3">
        <f t="shared" ref="C300:E300" si="122">SUM(C301:C302)</f>
        <v>0</v>
      </c>
      <c r="D300" s="3">
        <f t="shared" si="122"/>
        <v>0</v>
      </c>
      <c r="E300" s="3">
        <f t="shared" si="122"/>
        <v>0</v>
      </c>
    </row>
    <row r="301" spans="1:5" s="19" customFormat="1" ht="28.5" hidden="1" customHeight="1" x14ac:dyDescent="0.3">
      <c r="A301" s="18" t="s">
        <v>149</v>
      </c>
      <c r="B301" s="31" t="s">
        <v>816</v>
      </c>
      <c r="C301" s="21">
        <v>0</v>
      </c>
      <c r="D301" s="21">
        <v>0</v>
      </c>
      <c r="E301" s="21">
        <v>0</v>
      </c>
    </row>
    <row r="302" spans="1:5" ht="18.75" hidden="1" customHeight="1" x14ac:dyDescent="0.3">
      <c r="A302" s="2"/>
      <c r="B302" s="30"/>
      <c r="C302" s="3"/>
      <c r="D302" s="3"/>
      <c r="E302" s="3"/>
    </row>
    <row r="303" spans="1:5" ht="37.5" x14ac:dyDescent="0.3">
      <c r="A303" s="2" t="s">
        <v>1143</v>
      </c>
      <c r="B303" s="106" t="s">
        <v>696</v>
      </c>
      <c r="C303" s="3">
        <f t="shared" ref="C303:E303" si="123">SUM(C304:C317)</f>
        <v>900228</v>
      </c>
      <c r="D303" s="3">
        <f t="shared" si="123"/>
        <v>1005951</v>
      </c>
      <c r="E303" s="3">
        <f t="shared" si="123"/>
        <v>986101</v>
      </c>
    </row>
    <row r="304" spans="1:5" s="20" customFormat="1" ht="18.75" hidden="1" customHeight="1" x14ac:dyDescent="0.3">
      <c r="A304" s="18" t="s">
        <v>176</v>
      </c>
      <c r="B304" s="50" t="s">
        <v>1185</v>
      </c>
      <c r="C304" s="21">
        <v>0</v>
      </c>
      <c r="D304" s="21">
        <v>0</v>
      </c>
      <c r="E304" s="21">
        <v>0</v>
      </c>
    </row>
    <row r="305" spans="1:5" s="20" customFormat="1" ht="18.75" hidden="1" customHeight="1" x14ac:dyDescent="0.3">
      <c r="A305" s="18" t="s">
        <v>1333</v>
      </c>
      <c r="B305" s="50" t="s">
        <v>1334</v>
      </c>
      <c r="C305" s="21">
        <v>0</v>
      </c>
      <c r="D305" s="21">
        <v>0</v>
      </c>
      <c r="E305" s="21">
        <v>0</v>
      </c>
    </row>
    <row r="306" spans="1:5" s="19" customFormat="1" ht="37.5" hidden="1" customHeight="1" x14ac:dyDescent="0.3">
      <c r="A306" s="18" t="s">
        <v>1359</v>
      </c>
      <c r="B306" s="50" t="s">
        <v>775</v>
      </c>
      <c r="C306" s="21">
        <v>0</v>
      </c>
      <c r="D306" s="21">
        <v>0</v>
      </c>
      <c r="E306" s="21">
        <v>0</v>
      </c>
    </row>
    <row r="307" spans="1:5" s="19" customFormat="1" ht="31.5" hidden="1" customHeight="1" x14ac:dyDescent="0.3">
      <c r="A307" s="18" t="s">
        <v>725</v>
      </c>
      <c r="B307" s="50" t="s">
        <v>1108</v>
      </c>
      <c r="C307" s="21">
        <v>0</v>
      </c>
      <c r="D307" s="21">
        <v>0</v>
      </c>
      <c r="E307" s="21">
        <v>0</v>
      </c>
    </row>
    <row r="308" spans="1:5" s="19" customFormat="1" ht="18.75" hidden="1" customHeight="1" x14ac:dyDescent="0.3">
      <c r="A308" s="18" t="s">
        <v>738</v>
      </c>
      <c r="B308" s="50" t="s">
        <v>826</v>
      </c>
      <c r="C308" s="21">
        <v>103803</v>
      </c>
      <c r="D308" s="21">
        <v>70284</v>
      </c>
      <c r="E308" s="21">
        <v>91511</v>
      </c>
    </row>
    <row r="309" spans="1:5" s="19" customFormat="1" ht="18.75" hidden="1" customHeight="1" x14ac:dyDescent="0.3">
      <c r="A309" s="18" t="s">
        <v>225</v>
      </c>
      <c r="B309" s="50" t="s">
        <v>1335</v>
      </c>
      <c r="C309" s="21">
        <v>35340</v>
      </c>
      <c r="D309" s="21">
        <v>44194</v>
      </c>
      <c r="E309" s="21">
        <v>41138</v>
      </c>
    </row>
    <row r="310" spans="1:5" s="19" customFormat="1" ht="37.5" hidden="1" customHeight="1" x14ac:dyDescent="0.3">
      <c r="A310" s="18" t="s">
        <v>1234</v>
      </c>
      <c r="B310" s="50" t="s">
        <v>1235</v>
      </c>
      <c r="C310" s="21">
        <v>0</v>
      </c>
      <c r="D310" s="21">
        <v>0</v>
      </c>
      <c r="E310" s="21">
        <v>0</v>
      </c>
    </row>
    <row r="311" spans="1:5" s="19" customFormat="1" ht="37.5" hidden="1" customHeight="1" x14ac:dyDescent="0.3">
      <c r="A311" s="18" t="s">
        <v>226</v>
      </c>
      <c r="B311" s="50" t="s">
        <v>1583</v>
      </c>
      <c r="C311" s="21">
        <v>0</v>
      </c>
      <c r="D311" s="21">
        <v>0</v>
      </c>
      <c r="E311" s="21">
        <v>0</v>
      </c>
    </row>
    <row r="312" spans="1:5" s="19" customFormat="1" ht="37.5" hidden="1" customHeight="1" x14ac:dyDescent="0.3">
      <c r="A312" s="18" t="s">
        <v>1111</v>
      </c>
      <c r="B312" s="50" t="s">
        <v>1112</v>
      </c>
      <c r="C312" s="21">
        <v>13599</v>
      </c>
      <c r="D312" s="21">
        <v>12691</v>
      </c>
      <c r="E312" s="21">
        <v>11067</v>
      </c>
    </row>
    <row r="313" spans="1:5" s="19" customFormat="1" ht="35.25" hidden="1" customHeight="1" x14ac:dyDescent="0.3">
      <c r="A313" s="18" t="s">
        <v>149</v>
      </c>
      <c r="B313" s="50" t="s">
        <v>855</v>
      </c>
      <c r="C313" s="21">
        <v>284949</v>
      </c>
      <c r="D313" s="21">
        <v>321914</v>
      </c>
      <c r="E313" s="21">
        <v>269446</v>
      </c>
    </row>
    <row r="314" spans="1:5" s="19" customFormat="1" ht="35.25" hidden="1" customHeight="1" x14ac:dyDescent="0.3">
      <c r="A314" s="18" t="s">
        <v>1236</v>
      </c>
      <c r="B314" s="50" t="s">
        <v>1237</v>
      </c>
      <c r="C314" s="21">
        <v>462537</v>
      </c>
      <c r="D314" s="21">
        <v>556868</v>
      </c>
      <c r="E314" s="21">
        <v>572939</v>
      </c>
    </row>
    <row r="315" spans="1:5" s="19" customFormat="1" ht="35.25" hidden="1" customHeight="1" x14ac:dyDescent="0.3">
      <c r="A315" s="18" t="s">
        <v>119</v>
      </c>
      <c r="B315" s="50" t="s">
        <v>1302</v>
      </c>
      <c r="C315" s="21"/>
      <c r="D315" s="21"/>
      <c r="E315" s="21"/>
    </row>
    <row r="316" spans="1:5" s="19" customFormat="1" ht="35.25" hidden="1" customHeight="1" x14ac:dyDescent="0.3">
      <c r="A316" s="18" t="s">
        <v>542</v>
      </c>
      <c r="B316" s="50" t="s">
        <v>1345</v>
      </c>
      <c r="C316" s="21">
        <v>0</v>
      </c>
      <c r="D316" s="21">
        <v>0</v>
      </c>
      <c r="E316" s="21">
        <v>0</v>
      </c>
    </row>
    <row r="317" spans="1:5" s="33" customFormat="1" ht="37.5" hidden="1" customHeight="1" x14ac:dyDescent="0.3">
      <c r="A317" s="86" t="s">
        <v>177</v>
      </c>
      <c r="B317" s="114" t="s">
        <v>807</v>
      </c>
      <c r="C317" s="119">
        <v>0</v>
      </c>
      <c r="D317" s="119">
        <v>0</v>
      </c>
      <c r="E317" s="119">
        <v>0</v>
      </c>
    </row>
    <row r="318" spans="1:5" ht="37.5" hidden="1" x14ac:dyDescent="0.3">
      <c r="A318" s="2" t="s">
        <v>697</v>
      </c>
      <c r="B318" s="106" t="s">
        <v>698</v>
      </c>
      <c r="C318" s="3">
        <f t="shared" ref="C318:E318" si="124">SUM(C319:C320)</f>
        <v>0</v>
      </c>
      <c r="D318" s="3">
        <f t="shared" si="124"/>
        <v>0</v>
      </c>
      <c r="E318" s="3">
        <f t="shared" si="124"/>
        <v>0</v>
      </c>
    </row>
    <row r="319" spans="1:5" s="19" customFormat="1" hidden="1" x14ac:dyDescent="0.3">
      <c r="A319" s="18" t="s">
        <v>725</v>
      </c>
      <c r="B319" s="50" t="s">
        <v>758</v>
      </c>
      <c r="C319" s="21">
        <v>0</v>
      </c>
      <c r="D319" s="21">
        <v>0</v>
      </c>
      <c r="E319" s="21">
        <v>0</v>
      </c>
    </row>
    <row r="320" spans="1:5" s="19" customFormat="1" ht="18.75" hidden="1" customHeight="1" x14ac:dyDescent="0.3">
      <c r="A320" s="18"/>
      <c r="B320" s="50"/>
      <c r="C320" s="21"/>
      <c r="D320" s="21"/>
      <c r="E320" s="21"/>
    </row>
    <row r="321" spans="1:5" ht="56.25" hidden="1" customHeight="1" x14ac:dyDescent="0.3">
      <c r="A321" s="2" t="s">
        <v>699</v>
      </c>
      <c r="B321" s="106" t="s">
        <v>700</v>
      </c>
      <c r="C321" s="3"/>
      <c r="D321" s="3"/>
      <c r="E321" s="3"/>
    </row>
    <row r="322" spans="1:5" ht="18.75" hidden="1" customHeight="1" x14ac:dyDescent="0.3">
      <c r="A322" s="2"/>
      <c r="B322" s="106"/>
      <c r="C322" s="3"/>
      <c r="D322" s="3"/>
      <c r="E322" s="3"/>
    </row>
    <row r="323" spans="1:5" ht="18.75" hidden="1" customHeight="1" x14ac:dyDescent="0.3">
      <c r="A323" s="2"/>
      <c r="B323" s="106"/>
      <c r="C323" s="3"/>
      <c r="D323" s="3"/>
      <c r="E323" s="3"/>
    </row>
    <row r="324" spans="1:5" ht="37.5" x14ac:dyDescent="0.3">
      <c r="A324" s="2" t="s">
        <v>701</v>
      </c>
      <c r="B324" s="106" t="s">
        <v>702</v>
      </c>
      <c r="C324" s="3">
        <f t="shared" ref="C324:E324" si="125">SUM(C325:C340)</f>
        <v>1045299</v>
      </c>
      <c r="D324" s="3">
        <f t="shared" si="125"/>
        <v>1192004</v>
      </c>
      <c r="E324" s="3">
        <f t="shared" si="125"/>
        <v>1274682</v>
      </c>
    </row>
    <row r="325" spans="1:5" s="19" customFormat="1" hidden="1" x14ac:dyDescent="0.3">
      <c r="A325" s="18" t="s">
        <v>176</v>
      </c>
      <c r="B325" s="50" t="s">
        <v>759</v>
      </c>
      <c r="C325" s="21">
        <v>190427</v>
      </c>
      <c r="D325" s="21">
        <v>224943</v>
      </c>
      <c r="E325" s="21">
        <v>179625</v>
      </c>
    </row>
    <row r="326" spans="1:5" s="19" customFormat="1" hidden="1" x14ac:dyDescent="0.3">
      <c r="A326" s="18" t="s">
        <v>339</v>
      </c>
      <c r="B326" s="50" t="s">
        <v>1186</v>
      </c>
      <c r="C326" s="21">
        <v>0</v>
      </c>
      <c r="D326" s="21">
        <v>0</v>
      </c>
      <c r="E326" s="21">
        <v>0</v>
      </c>
    </row>
    <row r="327" spans="1:5" s="19" customFormat="1" hidden="1" x14ac:dyDescent="0.3">
      <c r="A327" s="18" t="s">
        <v>1359</v>
      </c>
      <c r="B327" s="50" t="s">
        <v>761</v>
      </c>
      <c r="C327" s="21">
        <v>188853</v>
      </c>
      <c r="D327" s="21">
        <v>202870</v>
      </c>
      <c r="E327" s="21">
        <v>211280</v>
      </c>
    </row>
    <row r="328" spans="1:5" s="19" customFormat="1" hidden="1" x14ac:dyDescent="0.3">
      <c r="A328" s="18" t="s">
        <v>725</v>
      </c>
      <c r="B328" s="50" t="s">
        <v>726</v>
      </c>
      <c r="C328" s="21">
        <v>0</v>
      </c>
      <c r="D328" s="21">
        <v>0</v>
      </c>
      <c r="E328" s="21">
        <v>0</v>
      </c>
    </row>
    <row r="329" spans="1:5" s="19" customFormat="1" hidden="1" x14ac:dyDescent="0.3">
      <c r="A329" s="18" t="s">
        <v>224</v>
      </c>
      <c r="B329" s="50" t="s">
        <v>756</v>
      </c>
      <c r="C329" s="21">
        <v>30693</v>
      </c>
      <c r="D329" s="21">
        <v>40857</v>
      </c>
      <c r="E329" s="21">
        <v>41777</v>
      </c>
    </row>
    <row r="330" spans="1:5" s="19" customFormat="1" hidden="1" x14ac:dyDescent="0.3">
      <c r="A330" s="18" t="s">
        <v>225</v>
      </c>
      <c r="B330" s="50" t="s">
        <v>757</v>
      </c>
      <c r="C330" s="21">
        <v>28913</v>
      </c>
      <c r="D330" s="21">
        <v>21606</v>
      </c>
      <c r="E330" s="21">
        <v>19786</v>
      </c>
    </row>
    <row r="331" spans="1:5" s="19" customFormat="1" hidden="1" x14ac:dyDescent="0.3">
      <c r="A331" s="18" t="s">
        <v>1234</v>
      </c>
      <c r="B331" s="50" t="s">
        <v>1425</v>
      </c>
      <c r="C331" s="21">
        <v>0</v>
      </c>
      <c r="D331" s="21">
        <v>0</v>
      </c>
      <c r="E331" s="21">
        <v>0</v>
      </c>
    </row>
    <row r="332" spans="1:5" s="19" customFormat="1" hidden="1" x14ac:dyDescent="0.3">
      <c r="A332" s="18" t="s">
        <v>1313</v>
      </c>
      <c r="B332" s="50" t="s">
        <v>1350</v>
      </c>
      <c r="C332" s="21">
        <v>0</v>
      </c>
      <c r="D332" s="21">
        <v>0</v>
      </c>
      <c r="E332" s="21">
        <v>0</v>
      </c>
    </row>
    <row r="333" spans="1:5" s="19" customFormat="1" hidden="1" x14ac:dyDescent="0.3">
      <c r="A333" s="18" t="s">
        <v>226</v>
      </c>
      <c r="B333" s="50" t="s">
        <v>810</v>
      </c>
      <c r="C333" s="21">
        <v>0</v>
      </c>
      <c r="D333" s="21">
        <v>0</v>
      </c>
      <c r="E333" s="21">
        <v>0</v>
      </c>
    </row>
    <row r="334" spans="1:5" s="19" customFormat="1" hidden="1" x14ac:dyDescent="0.3">
      <c r="A334" s="18" t="s">
        <v>227</v>
      </c>
      <c r="B334" s="50" t="s">
        <v>719</v>
      </c>
      <c r="C334" s="21">
        <v>112217</v>
      </c>
      <c r="D334" s="21">
        <v>111489</v>
      </c>
      <c r="E334" s="21">
        <v>106767</v>
      </c>
    </row>
    <row r="335" spans="1:5" s="19" customFormat="1" ht="18.75" hidden="1" customHeight="1" x14ac:dyDescent="0.3">
      <c r="A335" s="18" t="s">
        <v>721</v>
      </c>
      <c r="B335" s="50" t="s">
        <v>724</v>
      </c>
      <c r="C335" s="21">
        <v>0</v>
      </c>
      <c r="D335" s="21">
        <v>0</v>
      </c>
      <c r="E335" s="21">
        <v>0</v>
      </c>
    </row>
    <row r="336" spans="1:5" s="19" customFormat="1" ht="37.5" hidden="1" customHeight="1" x14ac:dyDescent="0.3">
      <c r="A336" s="18" t="s">
        <v>541</v>
      </c>
      <c r="B336" s="50" t="s">
        <v>722</v>
      </c>
      <c r="C336" s="21">
        <v>0</v>
      </c>
      <c r="D336" s="21">
        <v>0</v>
      </c>
      <c r="E336" s="21">
        <v>0</v>
      </c>
    </row>
    <row r="337" spans="1:5" s="19" customFormat="1" ht="37.5" hidden="1" customHeight="1" x14ac:dyDescent="0.3">
      <c r="A337" s="18" t="s">
        <v>149</v>
      </c>
      <c r="B337" s="50" t="s">
        <v>724</v>
      </c>
      <c r="C337" s="21">
        <v>0</v>
      </c>
      <c r="D337" s="21">
        <v>0</v>
      </c>
      <c r="E337" s="21">
        <v>0</v>
      </c>
    </row>
    <row r="338" spans="1:5" s="19" customFormat="1" hidden="1" x14ac:dyDescent="0.3">
      <c r="A338" s="18" t="s">
        <v>744</v>
      </c>
      <c r="B338" s="50" t="s">
        <v>745</v>
      </c>
      <c r="C338" s="21">
        <v>441498</v>
      </c>
      <c r="D338" s="21">
        <v>519975</v>
      </c>
      <c r="E338" s="21">
        <v>635828</v>
      </c>
    </row>
    <row r="339" spans="1:5" s="19" customFormat="1" hidden="1" x14ac:dyDescent="0.3">
      <c r="A339" s="18" t="s">
        <v>542</v>
      </c>
      <c r="B339" s="50" t="s">
        <v>723</v>
      </c>
      <c r="C339" s="21">
        <v>0</v>
      </c>
      <c r="D339" s="21">
        <v>0</v>
      </c>
      <c r="E339" s="21">
        <v>0</v>
      </c>
    </row>
    <row r="340" spans="1:5" s="19" customFormat="1" hidden="1" x14ac:dyDescent="0.3">
      <c r="A340" s="18" t="s">
        <v>177</v>
      </c>
      <c r="B340" s="50" t="s">
        <v>727</v>
      </c>
      <c r="C340" s="21">
        <v>52698</v>
      </c>
      <c r="D340" s="21">
        <v>70264</v>
      </c>
      <c r="E340" s="21">
        <v>79619</v>
      </c>
    </row>
    <row r="341" spans="1:5" s="71" customFormat="1" ht="56.25" x14ac:dyDescent="0.3">
      <c r="A341" s="78" t="s">
        <v>1698</v>
      </c>
      <c r="B341" s="79" t="s">
        <v>1238</v>
      </c>
      <c r="C341" s="76">
        <f t="shared" ref="C341:E341" si="126">C342</f>
        <v>2230091</v>
      </c>
      <c r="D341" s="76">
        <f t="shared" si="126"/>
        <v>2441949</v>
      </c>
      <c r="E341" s="76">
        <f t="shared" si="126"/>
        <v>2673935</v>
      </c>
    </row>
    <row r="342" spans="1:5" s="19" customFormat="1" hidden="1" x14ac:dyDescent="0.3">
      <c r="A342" s="18" t="s">
        <v>177</v>
      </c>
      <c r="B342" s="50" t="s">
        <v>1239</v>
      </c>
      <c r="C342" s="21">
        <v>2230091</v>
      </c>
      <c r="D342" s="21">
        <v>2441949</v>
      </c>
      <c r="E342" s="21">
        <v>2673935</v>
      </c>
    </row>
    <row r="343" spans="1:5" ht="56.25" hidden="1" x14ac:dyDescent="0.3">
      <c r="A343" s="2" t="s">
        <v>703</v>
      </c>
      <c r="B343" s="106" t="s">
        <v>704</v>
      </c>
      <c r="C343" s="3"/>
      <c r="D343" s="3"/>
      <c r="E343" s="3"/>
    </row>
    <row r="344" spans="1:5" s="19" customFormat="1" hidden="1" x14ac:dyDescent="0.3">
      <c r="A344" s="18" t="s">
        <v>738</v>
      </c>
      <c r="B344" s="50" t="s">
        <v>857</v>
      </c>
      <c r="C344" s="21"/>
      <c r="D344" s="21"/>
      <c r="E344" s="21"/>
    </row>
    <row r="345" spans="1:5" s="19" customFormat="1" ht="18.75" hidden="1" customHeight="1" x14ac:dyDescent="0.3">
      <c r="A345" s="18" t="s">
        <v>149</v>
      </c>
      <c r="B345" s="50" t="s">
        <v>858</v>
      </c>
      <c r="C345" s="21"/>
      <c r="D345" s="21"/>
      <c r="E345" s="21"/>
    </row>
    <row r="346" spans="1:5" s="19" customFormat="1" hidden="1" x14ac:dyDescent="0.3">
      <c r="A346" s="18" t="s">
        <v>542</v>
      </c>
      <c r="B346" s="50" t="s">
        <v>856</v>
      </c>
      <c r="C346" s="21"/>
      <c r="D346" s="21"/>
      <c r="E346" s="21"/>
    </row>
    <row r="347" spans="1:5" s="19" customFormat="1" hidden="1" x14ac:dyDescent="0.3">
      <c r="A347" s="18" t="s">
        <v>119</v>
      </c>
      <c r="B347" s="50" t="s">
        <v>823</v>
      </c>
      <c r="C347" s="21"/>
      <c r="D347" s="21"/>
      <c r="E347" s="21"/>
    </row>
    <row r="348" spans="1:5" s="19" customFormat="1" ht="18.75" hidden="1" customHeight="1" x14ac:dyDescent="0.3">
      <c r="A348" s="18"/>
      <c r="B348" s="50"/>
      <c r="C348" s="21"/>
      <c r="D348" s="21"/>
      <c r="E348" s="21"/>
    </row>
    <row r="349" spans="1:5" s="29" customFormat="1" x14ac:dyDescent="0.3">
      <c r="A349" s="2" t="s">
        <v>228</v>
      </c>
      <c r="B349" s="106" t="s">
        <v>229</v>
      </c>
      <c r="C349" s="3">
        <f>SUM(C350,C371,C379,C368,C383)</f>
        <v>363142041</v>
      </c>
      <c r="D349" s="3">
        <f>SUM(D350,D371,D379,D368,D383)</f>
        <v>166162976</v>
      </c>
      <c r="E349" s="3">
        <f>SUM(E350,E371,E379,E368,E383)</f>
        <v>159907137</v>
      </c>
    </row>
    <row r="350" spans="1:5" ht="75" x14ac:dyDescent="0.3">
      <c r="A350" s="2" t="s">
        <v>230</v>
      </c>
      <c r="B350" s="106" t="s">
        <v>231</v>
      </c>
      <c r="C350" s="3">
        <f t="shared" ref="C350:E350" si="127">SUM(C351,C354)</f>
        <v>81471918</v>
      </c>
      <c r="D350" s="3">
        <f t="shared" si="127"/>
        <v>51974084</v>
      </c>
      <c r="E350" s="3">
        <f t="shared" si="127"/>
        <v>41173722</v>
      </c>
    </row>
    <row r="351" spans="1:5" ht="75" x14ac:dyDescent="0.3">
      <c r="A351" s="2" t="s">
        <v>232</v>
      </c>
      <c r="B351" s="106" t="s">
        <v>233</v>
      </c>
      <c r="C351" s="3">
        <f t="shared" ref="C351:E352" si="128">SUM(C352)</f>
        <v>72353749</v>
      </c>
      <c r="D351" s="3">
        <f t="shared" si="128"/>
        <v>45234059</v>
      </c>
      <c r="E351" s="3">
        <f t="shared" si="128"/>
        <v>34864553</v>
      </c>
    </row>
    <row r="352" spans="1:5" ht="75" x14ac:dyDescent="0.3">
      <c r="A352" s="2" t="s">
        <v>234</v>
      </c>
      <c r="B352" s="106" t="s">
        <v>235</v>
      </c>
      <c r="C352" s="3">
        <f t="shared" si="128"/>
        <v>72353749</v>
      </c>
      <c r="D352" s="3">
        <f t="shared" si="128"/>
        <v>45234059</v>
      </c>
      <c r="E352" s="3">
        <f t="shared" si="128"/>
        <v>34864553</v>
      </c>
    </row>
    <row r="353" spans="1:5" s="19" customFormat="1" hidden="1" x14ac:dyDescent="0.3">
      <c r="A353" s="18" t="s">
        <v>1359</v>
      </c>
      <c r="B353" s="50" t="s">
        <v>236</v>
      </c>
      <c r="C353" s="21">
        <v>72353749</v>
      </c>
      <c r="D353" s="21">
        <v>45234059</v>
      </c>
      <c r="E353" s="21">
        <v>34864553</v>
      </c>
    </row>
    <row r="354" spans="1:5" ht="75" x14ac:dyDescent="0.3">
      <c r="A354" s="2" t="s">
        <v>237</v>
      </c>
      <c r="B354" s="106" t="s">
        <v>238</v>
      </c>
      <c r="C354" s="3">
        <f t="shared" ref="C354:E354" si="129">SUM(C355,C366)</f>
        <v>9118169</v>
      </c>
      <c r="D354" s="3">
        <f t="shared" si="129"/>
        <v>6740025</v>
      </c>
      <c r="E354" s="3">
        <f t="shared" si="129"/>
        <v>6309169</v>
      </c>
    </row>
    <row r="355" spans="1:5" ht="75" hidden="1" x14ac:dyDescent="0.3">
      <c r="A355" s="2" t="s">
        <v>239</v>
      </c>
      <c r="B355" s="106" t="s">
        <v>240</v>
      </c>
      <c r="C355" s="3">
        <f t="shared" ref="C355:E355" si="130">SUM(C356:C365)</f>
        <v>0</v>
      </c>
      <c r="D355" s="3">
        <f t="shared" si="130"/>
        <v>0</v>
      </c>
      <c r="E355" s="3">
        <f t="shared" si="130"/>
        <v>0</v>
      </c>
    </row>
    <row r="356" spans="1:5" s="19" customFormat="1" hidden="1" x14ac:dyDescent="0.3">
      <c r="A356" s="18" t="s">
        <v>1383</v>
      </c>
      <c r="B356" s="77" t="s">
        <v>1382</v>
      </c>
      <c r="C356" s="21">
        <v>0</v>
      </c>
      <c r="D356" s="21">
        <v>0</v>
      </c>
      <c r="E356" s="21">
        <v>0</v>
      </c>
    </row>
    <row r="357" spans="1:5" s="33" customFormat="1" hidden="1" x14ac:dyDescent="0.3">
      <c r="A357" s="87" t="s">
        <v>224</v>
      </c>
      <c r="B357" s="114" t="s">
        <v>241</v>
      </c>
      <c r="C357" s="88">
        <v>0</v>
      </c>
      <c r="D357" s="88">
        <v>0</v>
      </c>
      <c r="E357" s="88">
        <v>0</v>
      </c>
    </row>
    <row r="358" spans="1:5" s="33" customFormat="1" hidden="1" x14ac:dyDescent="0.3">
      <c r="A358" s="87" t="s">
        <v>225</v>
      </c>
      <c r="B358" s="114" t="s">
        <v>242</v>
      </c>
      <c r="C358" s="88">
        <v>0</v>
      </c>
      <c r="D358" s="88">
        <v>0</v>
      </c>
      <c r="E358" s="88">
        <v>0</v>
      </c>
    </row>
    <row r="359" spans="1:5" s="33" customFormat="1" hidden="1" x14ac:dyDescent="0.3">
      <c r="A359" s="87" t="s">
        <v>648</v>
      </c>
      <c r="B359" s="114" t="s">
        <v>1240</v>
      </c>
      <c r="C359" s="88"/>
      <c r="D359" s="88"/>
      <c r="E359" s="88"/>
    </row>
    <row r="360" spans="1:5" s="33" customFormat="1" hidden="1" x14ac:dyDescent="0.3">
      <c r="A360" s="87" t="s">
        <v>149</v>
      </c>
      <c r="B360" s="114" t="s">
        <v>243</v>
      </c>
      <c r="C360" s="88">
        <v>0</v>
      </c>
      <c r="D360" s="88">
        <v>0</v>
      </c>
      <c r="E360" s="88">
        <v>0</v>
      </c>
    </row>
    <row r="361" spans="1:5" s="33" customFormat="1" ht="37.5" hidden="1" customHeight="1" x14ac:dyDescent="0.3">
      <c r="A361" s="87" t="s">
        <v>541</v>
      </c>
      <c r="B361" s="114" t="s">
        <v>636</v>
      </c>
      <c r="C361" s="88">
        <v>0</v>
      </c>
      <c r="D361" s="88">
        <v>0</v>
      </c>
      <c r="E361" s="88">
        <v>0</v>
      </c>
    </row>
    <row r="362" spans="1:5" s="33" customFormat="1" hidden="1" x14ac:dyDescent="0.3">
      <c r="A362" s="87" t="s">
        <v>540</v>
      </c>
      <c r="B362" s="114" t="s">
        <v>1187</v>
      </c>
      <c r="C362" s="88"/>
      <c r="D362" s="88"/>
      <c r="E362" s="88"/>
    </row>
    <row r="363" spans="1:5" s="33" customFormat="1" hidden="1" x14ac:dyDescent="0.3">
      <c r="A363" s="87" t="s">
        <v>744</v>
      </c>
      <c r="B363" s="114" t="s">
        <v>1647</v>
      </c>
      <c r="C363" s="88">
        <v>0</v>
      </c>
      <c r="D363" s="88">
        <v>0</v>
      </c>
      <c r="E363" s="88">
        <v>0</v>
      </c>
    </row>
    <row r="364" spans="1:5" s="33" customFormat="1" hidden="1" x14ac:dyDescent="0.3">
      <c r="A364" s="87" t="s">
        <v>177</v>
      </c>
      <c r="B364" s="114" t="s">
        <v>867</v>
      </c>
      <c r="C364" s="88">
        <v>0</v>
      </c>
      <c r="D364" s="88">
        <v>0</v>
      </c>
      <c r="E364" s="88">
        <v>0</v>
      </c>
    </row>
    <row r="365" spans="1:5" s="33" customFormat="1" hidden="1" x14ac:dyDescent="0.3">
      <c r="A365" s="87" t="s">
        <v>542</v>
      </c>
      <c r="B365" s="114" t="s">
        <v>1365</v>
      </c>
      <c r="C365" s="88">
        <v>0</v>
      </c>
      <c r="D365" s="88">
        <v>0</v>
      </c>
      <c r="E365" s="88">
        <v>0</v>
      </c>
    </row>
    <row r="366" spans="1:5" ht="75" x14ac:dyDescent="0.3">
      <c r="A366" s="2" t="s">
        <v>244</v>
      </c>
      <c r="B366" s="106" t="s">
        <v>245</v>
      </c>
      <c r="C366" s="3">
        <f t="shared" ref="C366:E366" si="131">SUM(C367)</f>
        <v>9118169</v>
      </c>
      <c r="D366" s="3">
        <f t="shared" si="131"/>
        <v>6740025</v>
      </c>
      <c r="E366" s="3">
        <f t="shared" si="131"/>
        <v>6309169</v>
      </c>
    </row>
    <row r="367" spans="1:5" s="19" customFormat="1" hidden="1" x14ac:dyDescent="0.3">
      <c r="A367" s="18" t="s">
        <v>1359</v>
      </c>
      <c r="B367" s="50" t="s">
        <v>246</v>
      </c>
      <c r="C367" s="21">
        <v>9118169</v>
      </c>
      <c r="D367" s="21">
        <v>6740025</v>
      </c>
      <c r="E367" s="21">
        <v>6309169</v>
      </c>
    </row>
    <row r="368" spans="1:5" s="14" customFormat="1" ht="56.25" hidden="1" x14ac:dyDescent="0.3">
      <c r="A368" s="78" t="s">
        <v>1565</v>
      </c>
      <c r="B368" s="79" t="s">
        <v>1567</v>
      </c>
      <c r="C368" s="76">
        <f t="shared" ref="C368:E369" si="132">C369</f>
        <v>0</v>
      </c>
      <c r="D368" s="76">
        <f t="shared" si="132"/>
        <v>0</v>
      </c>
      <c r="E368" s="76">
        <f t="shared" si="132"/>
        <v>0</v>
      </c>
    </row>
    <row r="369" spans="1:5" s="14" customFormat="1" ht="56.25" hidden="1" x14ac:dyDescent="0.3">
      <c r="A369" s="78" t="s">
        <v>1566</v>
      </c>
      <c r="B369" s="79" t="s">
        <v>1568</v>
      </c>
      <c r="C369" s="76">
        <f t="shared" si="132"/>
        <v>0</v>
      </c>
      <c r="D369" s="76">
        <f t="shared" si="132"/>
        <v>0</v>
      </c>
      <c r="E369" s="76">
        <f t="shared" si="132"/>
        <v>0</v>
      </c>
    </row>
    <row r="370" spans="1:5" s="19" customFormat="1" ht="56.25" hidden="1" x14ac:dyDescent="0.3">
      <c r="A370" s="18" t="s">
        <v>1566</v>
      </c>
      <c r="B370" s="50" t="s">
        <v>1569</v>
      </c>
      <c r="C370" s="21">
        <v>0</v>
      </c>
      <c r="D370" s="21">
        <v>0</v>
      </c>
      <c r="E370" s="21">
        <v>0</v>
      </c>
    </row>
    <row r="371" spans="1:5" ht="40.5" customHeight="1" x14ac:dyDescent="0.3">
      <c r="A371" s="2" t="s">
        <v>247</v>
      </c>
      <c r="B371" s="106" t="s">
        <v>248</v>
      </c>
      <c r="C371" s="3">
        <f t="shared" ref="C371:E371" si="133">SUM(C372,C375)</f>
        <v>112437751</v>
      </c>
      <c r="D371" s="3">
        <f t="shared" si="133"/>
        <v>108168181</v>
      </c>
      <c r="E371" s="3">
        <f t="shared" si="133"/>
        <v>112871405</v>
      </c>
    </row>
    <row r="372" spans="1:5" ht="37.5" x14ac:dyDescent="0.3">
      <c r="A372" s="2" t="s">
        <v>249</v>
      </c>
      <c r="B372" s="106" t="s">
        <v>250</v>
      </c>
      <c r="C372" s="3">
        <f t="shared" ref="C372:E373" si="134">SUM(C373)</f>
        <v>103735417</v>
      </c>
      <c r="D372" s="3">
        <f t="shared" si="134"/>
        <v>102749994</v>
      </c>
      <c r="E372" s="3">
        <f t="shared" si="134"/>
        <v>108098696</v>
      </c>
    </row>
    <row r="373" spans="1:5" ht="37.5" x14ac:dyDescent="0.3">
      <c r="A373" s="2" t="s">
        <v>251</v>
      </c>
      <c r="B373" s="106" t="s">
        <v>252</v>
      </c>
      <c r="C373" s="3">
        <f t="shared" si="134"/>
        <v>103735417</v>
      </c>
      <c r="D373" s="3">
        <f t="shared" si="134"/>
        <v>102749994</v>
      </c>
      <c r="E373" s="3">
        <f t="shared" si="134"/>
        <v>108098696</v>
      </c>
    </row>
    <row r="374" spans="1:5" s="19" customFormat="1" ht="37.5" hidden="1" x14ac:dyDescent="0.3">
      <c r="A374" s="18" t="s">
        <v>138</v>
      </c>
      <c r="B374" s="50" t="s">
        <v>253</v>
      </c>
      <c r="C374" s="21">
        <v>103735417</v>
      </c>
      <c r="D374" s="21">
        <v>102749994</v>
      </c>
      <c r="E374" s="21">
        <v>108098696</v>
      </c>
    </row>
    <row r="375" spans="1:5" ht="37.5" x14ac:dyDescent="0.3">
      <c r="A375" s="2" t="s">
        <v>254</v>
      </c>
      <c r="B375" s="106" t="s">
        <v>255</v>
      </c>
      <c r="C375" s="3">
        <f t="shared" ref="C375:E375" si="135">SUM(C376)</f>
        <v>8702334</v>
      </c>
      <c r="D375" s="3">
        <f t="shared" si="135"/>
        <v>5418187</v>
      </c>
      <c r="E375" s="3">
        <f t="shared" si="135"/>
        <v>4772709</v>
      </c>
    </row>
    <row r="376" spans="1:5" ht="56.25" x14ac:dyDescent="0.3">
      <c r="A376" s="2" t="s">
        <v>256</v>
      </c>
      <c r="B376" s="106" t="s">
        <v>257</v>
      </c>
      <c r="C376" s="3">
        <f t="shared" ref="C376:E376" si="136">SUM(C377:C378)</f>
        <v>8702334</v>
      </c>
      <c r="D376" s="3">
        <f t="shared" si="136"/>
        <v>5418187</v>
      </c>
      <c r="E376" s="3">
        <f t="shared" si="136"/>
        <v>4772709</v>
      </c>
    </row>
    <row r="377" spans="1:5" s="19" customFormat="1" ht="34.5" hidden="1" customHeight="1" x14ac:dyDescent="0.3">
      <c r="A377" s="18" t="s">
        <v>1359</v>
      </c>
      <c r="B377" s="50" t="s">
        <v>258</v>
      </c>
      <c r="C377" s="21">
        <v>7370782</v>
      </c>
      <c r="D377" s="21">
        <v>5076785</v>
      </c>
      <c r="E377" s="21">
        <v>3862304</v>
      </c>
    </row>
    <row r="378" spans="1:5" s="19" customFormat="1" ht="37.5" hidden="1" x14ac:dyDescent="0.3">
      <c r="A378" s="18" t="s">
        <v>138</v>
      </c>
      <c r="B378" s="50" t="s">
        <v>259</v>
      </c>
      <c r="C378" s="21">
        <v>1331552</v>
      </c>
      <c r="D378" s="21">
        <v>341402</v>
      </c>
      <c r="E378" s="21">
        <v>910405</v>
      </c>
    </row>
    <row r="379" spans="1:5" s="14" customFormat="1" ht="56.25" x14ac:dyDescent="0.3">
      <c r="A379" s="78" t="s">
        <v>1366</v>
      </c>
      <c r="B379" s="79" t="s">
        <v>1378</v>
      </c>
      <c r="C379" s="76">
        <f t="shared" ref="C379:E381" si="137">C380</f>
        <v>6146201</v>
      </c>
      <c r="D379" s="76">
        <f t="shared" si="137"/>
        <v>6020711</v>
      </c>
      <c r="E379" s="76">
        <f t="shared" si="137"/>
        <v>5862010</v>
      </c>
    </row>
    <row r="380" spans="1:5" s="14" customFormat="1" ht="56.25" x14ac:dyDescent="0.3">
      <c r="A380" s="78" t="s">
        <v>1367</v>
      </c>
      <c r="B380" s="79" t="s">
        <v>1377</v>
      </c>
      <c r="C380" s="76">
        <f t="shared" si="137"/>
        <v>6146201</v>
      </c>
      <c r="D380" s="76">
        <f t="shared" si="137"/>
        <v>6020711</v>
      </c>
      <c r="E380" s="76">
        <f t="shared" si="137"/>
        <v>5862010</v>
      </c>
    </row>
    <row r="381" spans="1:5" s="14" customFormat="1" ht="75" x14ac:dyDescent="0.3">
      <c r="A381" s="78" t="s">
        <v>1368</v>
      </c>
      <c r="B381" s="79" t="s">
        <v>1376</v>
      </c>
      <c r="C381" s="76">
        <f t="shared" si="137"/>
        <v>6146201</v>
      </c>
      <c r="D381" s="76">
        <f t="shared" si="137"/>
        <v>6020711</v>
      </c>
      <c r="E381" s="76">
        <f t="shared" si="137"/>
        <v>5862010</v>
      </c>
    </row>
    <row r="382" spans="1:5" s="19" customFormat="1" ht="37.5" hidden="1" x14ac:dyDescent="0.3">
      <c r="A382" s="18" t="s">
        <v>138</v>
      </c>
      <c r="B382" s="50" t="s">
        <v>1375</v>
      </c>
      <c r="C382" s="21">
        <v>6146201</v>
      </c>
      <c r="D382" s="21">
        <v>6020711</v>
      </c>
      <c r="E382" s="21">
        <v>5862010</v>
      </c>
    </row>
    <row r="383" spans="1:5" s="14" customFormat="1" ht="37.5" x14ac:dyDescent="0.3">
      <c r="A383" s="78" t="s">
        <v>1578</v>
      </c>
      <c r="B383" s="79" t="s">
        <v>1579</v>
      </c>
      <c r="C383" s="76">
        <f t="shared" ref="C383:E383" si="138">C384</f>
        <v>163086171</v>
      </c>
      <c r="D383" s="76">
        <f t="shared" si="138"/>
        <v>0</v>
      </c>
      <c r="E383" s="76">
        <f t="shared" si="138"/>
        <v>0</v>
      </c>
    </row>
    <row r="384" spans="1:5" s="14" customFormat="1" ht="37.5" x14ac:dyDescent="0.3">
      <c r="A384" s="78" t="s">
        <v>1577</v>
      </c>
      <c r="B384" s="79" t="s">
        <v>1580</v>
      </c>
      <c r="C384" s="76">
        <f t="shared" ref="C384:E384" si="139">C385</f>
        <v>163086171</v>
      </c>
      <c r="D384" s="76">
        <f t="shared" si="139"/>
        <v>0</v>
      </c>
      <c r="E384" s="76">
        <f t="shared" si="139"/>
        <v>0</v>
      </c>
    </row>
    <row r="385" spans="1:5" s="19" customFormat="1" hidden="1" x14ac:dyDescent="0.3">
      <c r="A385" s="18" t="s">
        <v>1383</v>
      </c>
      <c r="B385" s="50" t="s">
        <v>1581</v>
      </c>
      <c r="C385" s="21">
        <v>163086171</v>
      </c>
      <c r="D385" s="21">
        <v>0</v>
      </c>
      <c r="E385" s="21">
        <v>0</v>
      </c>
    </row>
    <row r="386" spans="1:5" s="29" customFormat="1" x14ac:dyDescent="0.3">
      <c r="A386" s="2" t="s">
        <v>260</v>
      </c>
      <c r="B386" s="106" t="s">
        <v>261</v>
      </c>
      <c r="C386" s="3">
        <f t="shared" ref="C386:E386" si="140">SUM(C387,C623,C627,C633,C691,C771)</f>
        <v>51531768</v>
      </c>
      <c r="D386" s="3">
        <f t="shared" si="140"/>
        <v>54281267</v>
      </c>
      <c r="E386" s="3">
        <f t="shared" si="140"/>
        <v>57698840</v>
      </c>
    </row>
    <row r="387" spans="1:5" ht="37.5" x14ac:dyDescent="0.3">
      <c r="A387" s="2" t="s">
        <v>262</v>
      </c>
      <c r="B387" s="106" t="s">
        <v>263</v>
      </c>
      <c r="C387" s="3">
        <f t="shared" ref="C387:E387" si="141">SUM(C388,C408,C431,C450,C465,C471,C475,C480,C485,C489,C514,C537,C534,C545,C551,C592)</f>
        <v>15602000</v>
      </c>
      <c r="D387" s="3">
        <f t="shared" si="141"/>
        <v>15597000</v>
      </c>
      <c r="E387" s="3">
        <f t="shared" si="141"/>
        <v>15597000</v>
      </c>
    </row>
    <row r="388" spans="1:5" ht="56.25" x14ac:dyDescent="0.3">
      <c r="A388" s="2" t="s">
        <v>509</v>
      </c>
      <c r="B388" s="106" t="s">
        <v>264</v>
      </c>
      <c r="C388" s="3">
        <f t="shared" ref="C388:E388" si="142">SUM(C389)</f>
        <v>315000</v>
      </c>
      <c r="D388" s="3">
        <f t="shared" si="142"/>
        <v>315000</v>
      </c>
      <c r="E388" s="3">
        <f t="shared" si="142"/>
        <v>315000</v>
      </c>
    </row>
    <row r="389" spans="1:5" ht="75" x14ac:dyDescent="0.3">
      <c r="A389" s="2" t="s">
        <v>508</v>
      </c>
      <c r="B389" s="106" t="s">
        <v>265</v>
      </c>
      <c r="C389" s="3">
        <f t="shared" ref="C389:E389" si="143">SUM(C390:C391,C392,C394,C396,C398,C400,C402,C404)</f>
        <v>315000</v>
      </c>
      <c r="D389" s="3">
        <f t="shared" si="143"/>
        <v>315000</v>
      </c>
      <c r="E389" s="3">
        <f t="shared" si="143"/>
        <v>315000</v>
      </c>
    </row>
    <row r="390" spans="1:5" s="19" customFormat="1" hidden="1" x14ac:dyDescent="0.3">
      <c r="A390" s="18" t="s">
        <v>544</v>
      </c>
      <c r="B390" s="50" t="s">
        <v>755</v>
      </c>
      <c r="C390" s="21">
        <v>0</v>
      </c>
      <c r="D390" s="21">
        <v>0</v>
      </c>
      <c r="E390" s="21">
        <v>0</v>
      </c>
    </row>
    <row r="391" spans="1:5" s="19" customFormat="1" ht="18.75" hidden="1" customHeight="1" x14ac:dyDescent="0.3">
      <c r="A391" s="18" t="s">
        <v>1203</v>
      </c>
      <c r="B391" s="50" t="s">
        <v>1205</v>
      </c>
      <c r="C391" s="21"/>
      <c r="D391" s="21"/>
      <c r="E391" s="21"/>
    </row>
    <row r="392" spans="1:5" ht="93.75" x14ac:dyDescent="0.3">
      <c r="A392" s="2" t="s">
        <v>507</v>
      </c>
      <c r="B392" s="106" t="s">
        <v>266</v>
      </c>
      <c r="C392" s="3">
        <f t="shared" ref="C392:E392" si="144">SUM(C393)</f>
        <v>57000</v>
      </c>
      <c r="D392" s="3">
        <f t="shared" si="144"/>
        <v>57000</v>
      </c>
      <c r="E392" s="3">
        <f t="shared" si="144"/>
        <v>57000</v>
      </c>
    </row>
    <row r="393" spans="1:5" s="19" customFormat="1" hidden="1" x14ac:dyDescent="0.3">
      <c r="A393" s="18" t="s">
        <v>267</v>
      </c>
      <c r="B393" s="50" t="s">
        <v>268</v>
      </c>
      <c r="C393" s="21">
        <v>57000</v>
      </c>
      <c r="D393" s="21">
        <v>57000</v>
      </c>
      <c r="E393" s="21">
        <v>57000</v>
      </c>
    </row>
    <row r="394" spans="1:5" s="15" customFormat="1" ht="112.5" x14ac:dyDescent="0.3">
      <c r="A394" s="2" t="s">
        <v>791</v>
      </c>
      <c r="B394" s="106" t="s">
        <v>545</v>
      </c>
      <c r="C394" s="3">
        <f t="shared" ref="C394:E394" si="145">SUM(C395)</f>
        <v>85000</v>
      </c>
      <c r="D394" s="3">
        <f t="shared" si="145"/>
        <v>85000</v>
      </c>
      <c r="E394" s="3">
        <f t="shared" si="145"/>
        <v>85000</v>
      </c>
    </row>
    <row r="395" spans="1:5" s="19" customFormat="1" hidden="1" x14ac:dyDescent="0.3">
      <c r="A395" s="18" t="s">
        <v>544</v>
      </c>
      <c r="B395" s="50" t="s">
        <v>546</v>
      </c>
      <c r="C395" s="21">
        <v>85000</v>
      </c>
      <c r="D395" s="21">
        <v>85000</v>
      </c>
      <c r="E395" s="21">
        <v>85000</v>
      </c>
    </row>
    <row r="396" spans="1:5" s="15" customFormat="1" ht="75" x14ac:dyDescent="0.3">
      <c r="A396" s="2" t="s">
        <v>506</v>
      </c>
      <c r="B396" s="106" t="s">
        <v>269</v>
      </c>
      <c r="C396" s="3">
        <f t="shared" ref="C396:E396" si="146">SUM(C397)</f>
        <v>43000</v>
      </c>
      <c r="D396" s="3">
        <f t="shared" si="146"/>
        <v>43000</v>
      </c>
      <c r="E396" s="3">
        <f t="shared" si="146"/>
        <v>43000</v>
      </c>
    </row>
    <row r="397" spans="1:5" s="19" customFormat="1" hidden="1" x14ac:dyDescent="0.3">
      <c r="A397" s="18" t="s">
        <v>267</v>
      </c>
      <c r="B397" s="50" t="s">
        <v>270</v>
      </c>
      <c r="C397" s="21">
        <v>43000</v>
      </c>
      <c r="D397" s="21">
        <v>43000</v>
      </c>
      <c r="E397" s="21">
        <v>43000</v>
      </c>
    </row>
    <row r="398" spans="1:5" ht="93.75" x14ac:dyDescent="0.3">
      <c r="A398" s="2" t="s">
        <v>1336</v>
      </c>
      <c r="B398" s="106" t="s">
        <v>1682</v>
      </c>
      <c r="C398" s="3">
        <f t="shared" ref="C398:E398" si="147">SUM(C399)</f>
        <v>5000</v>
      </c>
      <c r="D398" s="3">
        <f t="shared" si="147"/>
        <v>5000</v>
      </c>
      <c r="E398" s="3">
        <f t="shared" si="147"/>
        <v>5000</v>
      </c>
    </row>
    <row r="399" spans="1:5" s="19" customFormat="1" hidden="1" x14ac:dyDescent="0.3">
      <c r="A399" s="18" t="s">
        <v>267</v>
      </c>
      <c r="B399" s="50" t="s">
        <v>1337</v>
      </c>
      <c r="C399" s="21">
        <v>5000</v>
      </c>
      <c r="D399" s="21">
        <v>5000</v>
      </c>
      <c r="E399" s="21">
        <v>5000</v>
      </c>
    </row>
    <row r="400" spans="1:5" s="14" customFormat="1" ht="112.5" x14ac:dyDescent="0.3">
      <c r="A400" s="78" t="s">
        <v>836</v>
      </c>
      <c r="B400" s="79" t="s">
        <v>1683</v>
      </c>
      <c r="C400" s="76">
        <f t="shared" ref="C400:E400" si="148">C401</f>
        <v>21000</v>
      </c>
      <c r="D400" s="76">
        <f t="shared" si="148"/>
        <v>21000</v>
      </c>
      <c r="E400" s="76">
        <f t="shared" si="148"/>
        <v>21000</v>
      </c>
    </row>
    <row r="401" spans="1:5" s="19" customFormat="1" hidden="1" x14ac:dyDescent="0.3">
      <c r="A401" s="18" t="s">
        <v>267</v>
      </c>
      <c r="B401" s="50" t="s">
        <v>1426</v>
      </c>
      <c r="C401" s="21">
        <v>21000</v>
      </c>
      <c r="D401" s="21">
        <v>21000</v>
      </c>
      <c r="E401" s="21">
        <v>21000</v>
      </c>
    </row>
    <row r="402" spans="1:5" ht="93.75" x14ac:dyDescent="0.3">
      <c r="A402" s="2" t="s">
        <v>505</v>
      </c>
      <c r="B402" s="106" t="s">
        <v>271</v>
      </c>
      <c r="C402" s="3">
        <f t="shared" ref="C402:E402" si="149">SUM(C403)</f>
        <v>12000</v>
      </c>
      <c r="D402" s="3">
        <f t="shared" si="149"/>
        <v>12000</v>
      </c>
      <c r="E402" s="3">
        <f t="shared" si="149"/>
        <v>12000</v>
      </c>
    </row>
    <row r="403" spans="1:5" s="15" customFormat="1" hidden="1" x14ac:dyDescent="0.3">
      <c r="A403" s="6" t="s">
        <v>267</v>
      </c>
      <c r="B403" s="52" t="s">
        <v>272</v>
      </c>
      <c r="C403" s="37">
        <v>12000</v>
      </c>
      <c r="D403" s="37">
        <v>12000</v>
      </c>
      <c r="E403" s="37">
        <v>12000</v>
      </c>
    </row>
    <row r="404" spans="1:5" ht="75" x14ac:dyDescent="0.3">
      <c r="A404" s="2" t="s">
        <v>504</v>
      </c>
      <c r="B404" s="106" t="s">
        <v>273</v>
      </c>
      <c r="C404" s="3">
        <f t="shared" ref="C404:E404" si="150">SUM(C405:C407)</f>
        <v>92000</v>
      </c>
      <c r="D404" s="3">
        <f t="shared" si="150"/>
        <v>92000</v>
      </c>
      <c r="E404" s="3">
        <f t="shared" si="150"/>
        <v>92000</v>
      </c>
    </row>
    <row r="405" spans="1:5" s="19" customFormat="1" hidden="1" x14ac:dyDescent="0.3">
      <c r="A405" s="18" t="s">
        <v>544</v>
      </c>
      <c r="B405" s="50" t="s">
        <v>827</v>
      </c>
      <c r="C405" s="21">
        <v>0</v>
      </c>
      <c r="D405" s="21">
        <v>0</v>
      </c>
      <c r="E405" s="21">
        <v>0</v>
      </c>
    </row>
    <row r="406" spans="1:5" s="19" customFormat="1" hidden="1" x14ac:dyDescent="0.3">
      <c r="A406" s="18" t="s">
        <v>267</v>
      </c>
      <c r="B406" s="50" t="s">
        <v>274</v>
      </c>
      <c r="C406" s="21">
        <v>92000</v>
      </c>
      <c r="D406" s="21">
        <v>92000</v>
      </c>
      <c r="E406" s="21">
        <v>92000</v>
      </c>
    </row>
    <row r="407" spans="1:5" s="19" customFormat="1" hidden="1" x14ac:dyDescent="0.3">
      <c r="A407" s="18" t="s">
        <v>640</v>
      </c>
      <c r="B407" s="50" t="s">
        <v>720</v>
      </c>
      <c r="C407" s="21">
        <v>0</v>
      </c>
      <c r="D407" s="21">
        <v>0</v>
      </c>
      <c r="E407" s="21">
        <v>0</v>
      </c>
    </row>
    <row r="408" spans="1:5" ht="75" x14ac:dyDescent="0.3">
      <c r="A408" s="2" t="s">
        <v>503</v>
      </c>
      <c r="B408" s="106" t="s">
        <v>275</v>
      </c>
      <c r="C408" s="3">
        <f t="shared" ref="C408:E408" si="151">SUM(C409)</f>
        <v>1788000</v>
      </c>
      <c r="D408" s="3">
        <f t="shared" si="151"/>
        <v>1788000</v>
      </c>
      <c r="E408" s="3">
        <f t="shared" si="151"/>
        <v>1788000</v>
      </c>
    </row>
    <row r="409" spans="1:5" ht="93.75" x14ac:dyDescent="0.3">
      <c r="A409" s="2" t="s">
        <v>502</v>
      </c>
      <c r="B409" s="106" t="s">
        <v>276</v>
      </c>
      <c r="C409" s="3">
        <f t="shared" ref="C409:E409" si="152">SUM(C410,C412,C415,C418,C421,C423,C425,C428)</f>
        <v>1788000</v>
      </c>
      <c r="D409" s="3">
        <f t="shared" si="152"/>
        <v>1788000</v>
      </c>
      <c r="E409" s="3">
        <f t="shared" si="152"/>
        <v>1788000</v>
      </c>
    </row>
    <row r="410" spans="1:5" ht="151.5" hidden="1" customHeight="1" x14ac:dyDescent="0.3">
      <c r="A410" s="2" t="s">
        <v>1303</v>
      </c>
      <c r="B410" s="106" t="s">
        <v>1304</v>
      </c>
      <c r="C410" s="3">
        <f t="shared" ref="C410:E410" si="153">C411</f>
        <v>0</v>
      </c>
      <c r="D410" s="3">
        <f t="shared" si="153"/>
        <v>0</v>
      </c>
      <c r="E410" s="3">
        <f t="shared" si="153"/>
        <v>0</v>
      </c>
    </row>
    <row r="411" spans="1:5" s="19" customFormat="1" hidden="1" x14ac:dyDescent="0.3">
      <c r="A411" s="18" t="s">
        <v>544</v>
      </c>
      <c r="B411" s="77" t="s">
        <v>1305</v>
      </c>
      <c r="C411" s="21">
        <v>0</v>
      </c>
      <c r="D411" s="21">
        <v>0</v>
      </c>
      <c r="E411" s="21">
        <v>0</v>
      </c>
    </row>
    <row r="412" spans="1:5" ht="131.25" x14ac:dyDescent="0.3">
      <c r="A412" s="2" t="s">
        <v>792</v>
      </c>
      <c r="B412" s="106" t="s">
        <v>618</v>
      </c>
      <c r="C412" s="3">
        <f t="shared" ref="C412:E412" si="154">SUM(C413:C414)</f>
        <v>14000</v>
      </c>
      <c r="D412" s="3">
        <f t="shared" si="154"/>
        <v>14000</v>
      </c>
      <c r="E412" s="3">
        <f t="shared" si="154"/>
        <v>14000</v>
      </c>
    </row>
    <row r="413" spans="1:5" s="19" customFormat="1" hidden="1" x14ac:dyDescent="0.3">
      <c r="A413" s="18" t="s">
        <v>544</v>
      </c>
      <c r="B413" s="50" t="s">
        <v>619</v>
      </c>
      <c r="C413" s="21">
        <v>14000</v>
      </c>
      <c r="D413" s="21">
        <v>14000</v>
      </c>
      <c r="E413" s="21">
        <v>14000</v>
      </c>
    </row>
    <row r="414" spans="1:5" s="19" customFormat="1" hidden="1" x14ac:dyDescent="0.3">
      <c r="A414" s="18" t="s">
        <v>267</v>
      </c>
      <c r="B414" s="50" t="s">
        <v>837</v>
      </c>
      <c r="C414" s="21">
        <v>0</v>
      </c>
      <c r="D414" s="21">
        <v>0</v>
      </c>
      <c r="E414" s="21">
        <v>0</v>
      </c>
    </row>
    <row r="415" spans="1:5" ht="150" x14ac:dyDescent="0.3">
      <c r="A415" s="8" t="s">
        <v>795</v>
      </c>
      <c r="B415" s="106" t="s">
        <v>277</v>
      </c>
      <c r="C415" s="3">
        <f t="shared" ref="C415:E415" si="155">SUM(C417,C416)</f>
        <v>114000</v>
      </c>
      <c r="D415" s="3">
        <f t="shared" si="155"/>
        <v>114000</v>
      </c>
      <c r="E415" s="3">
        <f t="shared" si="155"/>
        <v>114000</v>
      </c>
    </row>
    <row r="416" spans="1:5" s="19" customFormat="1" hidden="1" x14ac:dyDescent="0.3">
      <c r="A416" s="89" t="s">
        <v>544</v>
      </c>
      <c r="B416" s="77" t="s">
        <v>1306</v>
      </c>
      <c r="C416" s="21">
        <v>1000</v>
      </c>
      <c r="D416" s="21">
        <v>1000</v>
      </c>
      <c r="E416" s="21">
        <v>1000</v>
      </c>
    </row>
    <row r="417" spans="1:5" s="19" customFormat="1" hidden="1" x14ac:dyDescent="0.3">
      <c r="A417" s="18" t="s">
        <v>267</v>
      </c>
      <c r="B417" s="50" t="s">
        <v>278</v>
      </c>
      <c r="C417" s="21">
        <v>113000</v>
      </c>
      <c r="D417" s="21">
        <v>113000</v>
      </c>
      <c r="E417" s="21">
        <v>113000</v>
      </c>
    </row>
    <row r="418" spans="1:5" ht="112.5" x14ac:dyDescent="0.3">
      <c r="A418" s="2" t="s">
        <v>501</v>
      </c>
      <c r="B418" s="106" t="s">
        <v>279</v>
      </c>
      <c r="C418" s="3">
        <f t="shared" ref="C418:E418" si="156">SUM(C420,C419)</f>
        <v>484000</v>
      </c>
      <c r="D418" s="3">
        <f t="shared" si="156"/>
        <v>484000</v>
      </c>
      <c r="E418" s="3">
        <f t="shared" si="156"/>
        <v>484000</v>
      </c>
    </row>
    <row r="419" spans="1:5" s="19" customFormat="1" hidden="1" x14ac:dyDescent="0.3">
      <c r="A419" s="18" t="s">
        <v>544</v>
      </c>
      <c r="B419" s="77" t="s">
        <v>1384</v>
      </c>
      <c r="C419" s="21">
        <v>11000</v>
      </c>
      <c r="D419" s="21">
        <v>11000</v>
      </c>
      <c r="E419" s="21">
        <v>11000</v>
      </c>
    </row>
    <row r="420" spans="1:5" s="19" customFormat="1" hidden="1" x14ac:dyDescent="0.3">
      <c r="A420" s="18" t="s">
        <v>280</v>
      </c>
      <c r="B420" s="50" t="s">
        <v>281</v>
      </c>
      <c r="C420" s="21">
        <v>473000</v>
      </c>
      <c r="D420" s="21">
        <v>473000</v>
      </c>
      <c r="E420" s="21">
        <v>473000</v>
      </c>
    </row>
    <row r="421" spans="1:5" ht="112.5" x14ac:dyDescent="0.3">
      <c r="A421" s="2" t="s">
        <v>829</v>
      </c>
      <c r="B421" s="106" t="s">
        <v>828</v>
      </c>
      <c r="C421" s="3">
        <f t="shared" ref="C421:E421" si="157">SUM(C422)</f>
        <v>4000</v>
      </c>
      <c r="D421" s="3">
        <f t="shared" si="157"/>
        <v>4000</v>
      </c>
      <c r="E421" s="3">
        <f t="shared" si="157"/>
        <v>4000</v>
      </c>
    </row>
    <row r="422" spans="1:5" s="19" customFormat="1" hidden="1" x14ac:dyDescent="0.3">
      <c r="A422" s="18" t="s">
        <v>544</v>
      </c>
      <c r="B422" s="50" t="s">
        <v>1263</v>
      </c>
      <c r="C422" s="21">
        <v>4000</v>
      </c>
      <c r="D422" s="21">
        <v>4000</v>
      </c>
      <c r="E422" s="21">
        <v>4000</v>
      </c>
    </row>
    <row r="423" spans="1:5" ht="150" x14ac:dyDescent="0.3">
      <c r="A423" s="2" t="s">
        <v>500</v>
      </c>
      <c r="B423" s="106" t="s">
        <v>282</v>
      </c>
      <c r="C423" s="3">
        <f t="shared" ref="C423:E423" si="158">SUM(C424)</f>
        <v>61000</v>
      </c>
      <c r="D423" s="3">
        <f t="shared" si="158"/>
        <v>61000</v>
      </c>
      <c r="E423" s="3">
        <f t="shared" si="158"/>
        <v>61000</v>
      </c>
    </row>
    <row r="424" spans="1:5" s="19" customFormat="1" hidden="1" x14ac:dyDescent="0.3">
      <c r="A424" s="18" t="s">
        <v>267</v>
      </c>
      <c r="B424" s="50" t="s">
        <v>283</v>
      </c>
      <c r="C424" s="21">
        <v>61000</v>
      </c>
      <c r="D424" s="21">
        <v>61000</v>
      </c>
      <c r="E424" s="21">
        <v>61000</v>
      </c>
    </row>
    <row r="425" spans="1:5" ht="93.75" x14ac:dyDescent="0.3">
      <c r="A425" s="2" t="s">
        <v>499</v>
      </c>
      <c r="B425" s="106" t="s">
        <v>284</v>
      </c>
      <c r="C425" s="3">
        <f t="shared" ref="C425:E425" si="159">SUM(C426:C427)</f>
        <v>1006000</v>
      </c>
      <c r="D425" s="3">
        <f t="shared" si="159"/>
        <v>1006000</v>
      </c>
      <c r="E425" s="3">
        <f t="shared" si="159"/>
        <v>1006000</v>
      </c>
    </row>
    <row r="426" spans="1:5" s="19" customFormat="1" hidden="1" x14ac:dyDescent="0.3">
      <c r="A426" s="18" t="s">
        <v>544</v>
      </c>
      <c r="B426" s="50" t="s">
        <v>830</v>
      </c>
      <c r="C426" s="21">
        <v>23000</v>
      </c>
      <c r="D426" s="21">
        <v>23000</v>
      </c>
      <c r="E426" s="21">
        <v>23000</v>
      </c>
    </row>
    <row r="427" spans="1:5" s="19" customFormat="1" hidden="1" x14ac:dyDescent="0.3">
      <c r="A427" s="18" t="s">
        <v>267</v>
      </c>
      <c r="B427" s="50" t="s">
        <v>285</v>
      </c>
      <c r="C427" s="21">
        <v>983000</v>
      </c>
      <c r="D427" s="21">
        <v>983000</v>
      </c>
      <c r="E427" s="21">
        <v>983000</v>
      </c>
    </row>
    <row r="428" spans="1:5" ht="93.75" x14ac:dyDescent="0.3">
      <c r="A428" s="2" t="s">
        <v>498</v>
      </c>
      <c r="B428" s="106" t="s">
        <v>286</v>
      </c>
      <c r="C428" s="3">
        <f t="shared" ref="C428:E428" si="160">SUM(C429:C430)</f>
        <v>105000</v>
      </c>
      <c r="D428" s="3">
        <f t="shared" si="160"/>
        <v>105000</v>
      </c>
      <c r="E428" s="3">
        <f t="shared" si="160"/>
        <v>105000</v>
      </c>
    </row>
    <row r="429" spans="1:5" s="19" customFormat="1" hidden="1" x14ac:dyDescent="0.3">
      <c r="A429" s="18" t="s">
        <v>544</v>
      </c>
      <c r="B429" s="50" t="s">
        <v>610</v>
      </c>
      <c r="C429" s="21">
        <v>55000</v>
      </c>
      <c r="D429" s="21">
        <v>55000</v>
      </c>
      <c r="E429" s="21">
        <v>55000</v>
      </c>
    </row>
    <row r="430" spans="1:5" s="19" customFormat="1" hidden="1" x14ac:dyDescent="0.3">
      <c r="A430" s="18" t="s">
        <v>267</v>
      </c>
      <c r="B430" s="50" t="s">
        <v>287</v>
      </c>
      <c r="C430" s="21">
        <v>50000</v>
      </c>
      <c r="D430" s="21">
        <v>50000</v>
      </c>
      <c r="E430" s="21">
        <v>50000</v>
      </c>
    </row>
    <row r="431" spans="1:5" ht="56.25" x14ac:dyDescent="0.3">
      <c r="A431" s="2" t="s">
        <v>497</v>
      </c>
      <c r="B431" s="106" t="s">
        <v>288</v>
      </c>
      <c r="C431" s="3">
        <f t="shared" ref="C431:E431" si="161">SUM(C432,C447)</f>
        <v>806000</v>
      </c>
      <c r="D431" s="3">
        <f t="shared" si="161"/>
        <v>806000</v>
      </c>
      <c r="E431" s="3">
        <f t="shared" si="161"/>
        <v>806000</v>
      </c>
    </row>
    <row r="432" spans="1:5" ht="75" x14ac:dyDescent="0.3">
      <c r="A432" s="2" t="s">
        <v>496</v>
      </c>
      <c r="B432" s="106" t="s">
        <v>289</v>
      </c>
      <c r="C432" s="3">
        <f t="shared" ref="C432:E432" si="162">SUM(C433,C436,C438,C441,C443,C445)</f>
        <v>806000</v>
      </c>
      <c r="D432" s="3">
        <f t="shared" si="162"/>
        <v>806000</v>
      </c>
      <c r="E432" s="3">
        <f t="shared" si="162"/>
        <v>806000</v>
      </c>
    </row>
    <row r="433" spans="1:5" ht="93.75" x14ac:dyDescent="0.3">
      <c r="A433" s="8" t="s">
        <v>495</v>
      </c>
      <c r="B433" s="106" t="s">
        <v>290</v>
      </c>
      <c r="C433" s="3">
        <f t="shared" ref="C433:E433" si="163">SUM(C434:C435)</f>
        <v>5000</v>
      </c>
      <c r="D433" s="3">
        <f t="shared" si="163"/>
        <v>5000</v>
      </c>
      <c r="E433" s="3">
        <f t="shared" si="163"/>
        <v>5000</v>
      </c>
    </row>
    <row r="434" spans="1:5" s="19" customFormat="1" hidden="1" x14ac:dyDescent="0.3">
      <c r="A434" s="18" t="s">
        <v>544</v>
      </c>
      <c r="B434" s="50" t="s">
        <v>625</v>
      </c>
      <c r="C434" s="21">
        <v>0</v>
      </c>
      <c r="D434" s="21">
        <v>0</v>
      </c>
      <c r="E434" s="21">
        <v>0</v>
      </c>
    </row>
    <row r="435" spans="1:5" s="19" customFormat="1" hidden="1" x14ac:dyDescent="0.3">
      <c r="A435" s="18" t="s">
        <v>280</v>
      </c>
      <c r="B435" s="50" t="s">
        <v>291</v>
      </c>
      <c r="C435" s="21">
        <v>5000</v>
      </c>
      <c r="D435" s="21">
        <v>5000</v>
      </c>
      <c r="E435" s="21">
        <v>5000</v>
      </c>
    </row>
    <row r="436" spans="1:5" ht="93.75" x14ac:dyDescent="0.3">
      <c r="A436" s="2" t="s">
        <v>494</v>
      </c>
      <c r="B436" s="106" t="s">
        <v>292</v>
      </c>
      <c r="C436" s="3">
        <f t="shared" ref="C436:E436" si="164">SUM(C437)</f>
        <v>282000</v>
      </c>
      <c r="D436" s="3">
        <f t="shared" si="164"/>
        <v>282000</v>
      </c>
      <c r="E436" s="3">
        <f t="shared" si="164"/>
        <v>282000</v>
      </c>
    </row>
    <row r="437" spans="1:5" s="19" customFormat="1" hidden="1" x14ac:dyDescent="0.3">
      <c r="A437" s="18" t="s">
        <v>267</v>
      </c>
      <c r="B437" s="50" t="s">
        <v>293</v>
      </c>
      <c r="C437" s="21">
        <v>282000</v>
      </c>
      <c r="D437" s="21">
        <v>282000</v>
      </c>
      <c r="E437" s="21">
        <v>282000</v>
      </c>
    </row>
    <row r="438" spans="1:5" ht="75" x14ac:dyDescent="0.3">
      <c r="A438" s="2" t="s">
        <v>493</v>
      </c>
      <c r="B438" s="106" t="s">
        <v>294</v>
      </c>
      <c r="C438" s="3">
        <f t="shared" ref="C438:E438" si="165">SUM(C439:C440)</f>
        <v>279000</v>
      </c>
      <c r="D438" s="3">
        <f t="shared" si="165"/>
        <v>279000</v>
      </c>
      <c r="E438" s="3">
        <f t="shared" si="165"/>
        <v>279000</v>
      </c>
    </row>
    <row r="439" spans="1:5" s="19" customFormat="1" hidden="1" x14ac:dyDescent="0.3">
      <c r="A439" s="18" t="s">
        <v>544</v>
      </c>
      <c r="B439" s="50" t="s">
        <v>547</v>
      </c>
      <c r="C439" s="21">
        <v>24000</v>
      </c>
      <c r="D439" s="21">
        <v>24000</v>
      </c>
      <c r="E439" s="21">
        <v>24000</v>
      </c>
    </row>
    <row r="440" spans="1:5" s="19" customFormat="1" hidden="1" x14ac:dyDescent="0.3">
      <c r="A440" s="18" t="s">
        <v>267</v>
      </c>
      <c r="B440" s="50" t="s">
        <v>295</v>
      </c>
      <c r="C440" s="21">
        <v>255000</v>
      </c>
      <c r="D440" s="21">
        <v>255000</v>
      </c>
      <c r="E440" s="21">
        <v>255000</v>
      </c>
    </row>
    <row r="441" spans="1:5" ht="93.75" hidden="1" x14ac:dyDescent="0.3">
      <c r="A441" s="8" t="s">
        <v>1338</v>
      </c>
      <c r="B441" s="106" t="s">
        <v>1339</v>
      </c>
      <c r="C441" s="3">
        <f t="shared" ref="C441:E441" si="166">SUM(C442)</f>
        <v>0</v>
      </c>
      <c r="D441" s="3">
        <f t="shared" si="166"/>
        <v>0</v>
      </c>
      <c r="E441" s="3">
        <f t="shared" si="166"/>
        <v>0</v>
      </c>
    </row>
    <row r="442" spans="1:5" s="19" customFormat="1" hidden="1" x14ac:dyDescent="0.3">
      <c r="A442" s="18" t="s">
        <v>267</v>
      </c>
      <c r="B442" s="50" t="s">
        <v>1340</v>
      </c>
      <c r="C442" s="21">
        <v>0</v>
      </c>
      <c r="D442" s="21">
        <v>0</v>
      </c>
      <c r="E442" s="21">
        <v>0</v>
      </c>
    </row>
    <row r="443" spans="1:5" s="14" customFormat="1" ht="93.75" x14ac:dyDescent="0.3">
      <c r="A443" s="78" t="s">
        <v>1427</v>
      </c>
      <c r="B443" s="79" t="s">
        <v>1684</v>
      </c>
      <c r="C443" s="76">
        <f t="shared" ref="C443:E443" si="167">C444</f>
        <v>4000</v>
      </c>
      <c r="D443" s="76">
        <f t="shared" si="167"/>
        <v>4000</v>
      </c>
      <c r="E443" s="76">
        <f t="shared" si="167"/>
        <v>4000</v>
      </c>
    </row>
    <row r="444" spans="1:5" s="19" customFormat="1" hidden="1" x14ac:dyDescent="0.3">
      <c r="A444" s="18" t="s">
        <v>267</v>
      </c>
      <c r="B444" s="50" t="s">
        <v>1428</v>
      </c>
      <c r="C444" s="21">
        <v>4000</v>
      </c>
      <c r="D444" s="21">
        <v>4000</v>
      </c>
      <c r="E444" s="21">
        <v>4000</v>
      </c>
    </row>
    <row r="445" spans="1:5" ht="75" x14ac:dyDescent="0.3">
      <c r="A445" s="2" t="s">
        <v>492</v>
      </c>
      <c r="B445" s="106" t="s">
        <v>296</v>
      </c>
      <c r="C445" s="3">
        <f t="shared" ref="C445:E445" si="168">SUM(C446)</f>
        <v>236000</v>
      </c>
      <c r="D445" s="3">
        <f t="shared" si="168"/>
        <v>236000</v>
      </c>
      <c r="E445" s="3">
        <f t="shared" si="168"/>
        <v>236000</v>
      </c>
    </row>
    <row r="446" spans="1:5" s="19" customFormat="1" hidden="1" x14ac:dyDescent="0.3">
      <c r="A446" s="18" t="s">
        <v>267</v>
      </c>
      <c r="B446" s="50" t="s">
        <v>297</v>
      </c>
      <c r="C446" s="21">
        <v>236000</v>
      </c>
      <c r="D446" s="21">
        <v>236000</v>
      </c>
      <c r="E446" s="21">
        <v>236000</v>
      </c>
    </row>
    <row r="447" spans="1:5" ht="75" hidden="1" x14ac:dyDescent="0.3">
      <c r="A447" s="2" t="s">
        <v>650</v>
      </c>
      <c r="B447" s="106" t="s">
        <v>649</v>
      </c>
      <c r="C447" s="3">
        <f t="shared" ref="C447:E447" si="169">SUM(C448,)</f>
        <v>0</v>
      </c>
      <c r="D447" s="3">
        <f t="shared" si="169"/>
        <v>0</v>
      </c>
      <c r="E447" s="3">
        <f t="shared" si="169"/>
        <v>0</v>
      </c>
    </row>
    <row r="448" spans="1:5" ht="75" hidden="1" x14ac:dyDescent="0.3">
      <c r="A448" s="2" t="s">
        <v>773</v>
      </c>
      <c r="B448" s="106" t="s">
        <v>772</v>
      </c>
      <c r="C448" s="3">
        <f t="shared" ref="C448:E448" si="170">SUM(C449)</f>
        <v>0</v>
      </c>
      <c r="D448" s="3">
        <f t="shared" si="170"/>
        <v>0</v>
      </c>
      <c r="E448" s="3">
        <f t="shared" si="170"/>
        <v>0</v>
      </c>
    </row>
    <row r="449" spans="1:5" s="11" customFormat="1" ht="37.5" hidden="1" x14ac:dyDescent="0.3">
      <c r="A449" s="4" t="s">
        <v>138</v>
      </c>
      <c r="B449" s="49" t="s">
        <v>771</v>
      </c>
      <c r="C449" s="5">
        <v>0</v>
      </c>
      <c r="D449" s="5">
        <v>0</v>
      </c>
      <c r="E449" s="5">
        <v>0</v>
      </c>
    </row>
    <row r="450" spans="1:5" ht="56.25" x14ac:dyDescent="0.3">
      <c r="A450" s="2" t="s">
        <v>1446</v>
      </c>
      <c r="B450" s="106" t="s">
        <v>298</v>
      </c>
      <c r="C450" s="3">
        <f t="shared" ref="C450:E450" si="171">SUM(C451,C462)</f>
        <v>14000</v>
      </c>
      <c r="D450" s="3">
        <f t="shared" si="171"/>
        <v>14000</v>
      </c>
      <c r="E450" s="3">
        <f t="shared" si="171"/>
        <v>14000</v>
      </c>
    </row>
    <row r="451" spans="1:5" ht="75" x14ac:dyDescent="0.3">
      <c r="A451" s="2" t="s">
        <v>1445</v>
      </c>
      <c r="B451" s="106" t="s">
        <v>299</v>
      </c>
      <c r="C451" s="3">
        <f t="shared" ref="C451:E451" si="172">SUM(C452,C454,C456,C458,C460)</f>
        <v>14000</v>
      </c>
      <c r="D451" s="3">
        <f t="shared" si="172"/>
        <v>14000</v>
      </c>
      <c r="E451" s="3">
        <f t="shared" si="172"/>
        <v>14000</v>
      </c>
    </row>
    <row r="452" spans="1:5" ht="93.75" x14ac:dyDescent="0.3">
      <c r="A452" s="2" t="s">
        <v>1429</v>
      </c>
      <c r="B452" s="106" t="s">
        <v>1431</v>
      </c>
      <c r="C452" s="3">
        <f t="shared" ref="C452:E452" si="173">C453</f>
        <v>1000</v>
      </c>
      <c r="D452" s="3">
        <f t="shared" si="173"/>
        <v>1000</v>
      </c>
      <c r="E452" s="3">
        <f t="shared" si="173"/>
        <v>1000</v>
      </c>
    </row>
    <row r="453" spans="1:5" s="19" customFormat="1" hidden="1" x14ac:dyDescent="0.3">
      <c r="A453" s="18" t="s">
        <v>267</v>
      </c>
      <c r="B453" s="77" t="s">
        <v>1430</v>
      </c>
      <c r="C453" s="21">
        <v>1000</v>
      </c>
      <c r="D453" s="21">
        <v>1000</v>
      </c>
      <c r="E453" s="21">
        <v>1000</v>
      </c>
    </row>
    <row r="454" spans="1:5" ht="112.5" x14ac:dyDescent="0.3">
      <c r="A454" s="2" t="s">
        <v>1444</v>
      </c>
      <c r="B454" s="106" t="s">
        <v>300</v>
      </c>
      <c r="C454" s="3">
        <f t="shared" ref="C454:E454" si="174">SUM(C455)</f>
        <v>1000</v>
      </c>
      <c r="D454" s="3">
        <f t="shared" si="174"/>
        <v>1000</v>
      </c>
      <c r="E454" s="3">
        <f t="shared" si="174"/>
        <v>1000</v>
      </c>
    </row>
    <row r="455" spans="1:5" s="19" customFormat="1" hidden="1" x14ac:dyDescent="0.3">
      <c r="A455" s="18" t="s">
        <v>267</v>
      </c>
      <c r="B455" s="50" t="s">
        <v>301</v>
      </c>
      <c r="C455" s="21">
        <v>1000</v>
      </c>
      <c r="D455" s="21">
        <v>1000</v>
      </c>
      <c r="E455" s="21">
        <v>1000</v>
      </c>
    </row>
    <row r="456" spans="1:5" ht="112.5" x14ac:dyDescent="0.3">
      <c r="A456" s="2" t="s">
        <v>1447</v>
      </c>
      <c r="B456" s="106" t="s">
        <v>302</v>
      </c>
      <c r="C456" s="3">
        <f t="shared" ref="C456:E456" si="175">SUM(C457)</f>
        <v>6000</v>
      </c>
      <c r="D456" s="3">
        <f t="shared" si="175"/>
        <v>6000</v>
      </c>
      <c r="E456" s="3">
        <f t="shared" si="175"/>
        <v>6000</v>
      </c>
    </row>
    <row r="457" spans="1:5" s="19" customFormat="1" hidden="1" x14ac:dyDescent="0.3">
      <c r="A457" s="18" t="s">
        <v>267</v>
      </c>
      <c r="B457" s="50" t="s">
        <v>303</v>
      </c>
      <c r="C457" s="21">
        <v>6000</v>
      </c>
      <c r="D457" s="21">
        <v>6000</v>
      </c>
      <c r="E457" s="21">
        <v>6000</v>
      </c>
    </row>
    <row r="458" spans="1:5" ht="93.75" x14ac:dyDescent="0.3">
      <c r="A458" s="2" t="s">
        <v>1463</v>
      </c>
      <c r="B458" s="106" t="s">
        <v>304</v>
      </c>
      <c r="C458" s="3">
        <f t="shared" ref="C458:E458" si="176">SUM(C459)</f>
        <v>6000</v>
      </c>
      <c r="D458" s="3">
        <f t="shared" si="176"/>
        <v>6000</v>
      </c>
      <c r="E458" s="3">
        <f t="shared" si="176"/>
        <v>6000</v>
      </c>
    </row>
    <row r="459" spans="1:5" s="19" customFormat="1" hidden="1" x14ac:dyDescent="0.3">
      <c r="A459" s="18" t="s">
        <v>267</v>
      </c>
      <c r="B459" s="50" t="s">
        <v>305</v>
      </c>
      <c r="C459" s="21">
        <v>6000</v>
      </c>
      <c r="D459" s="21">
        <v>6000</v>
      </c>
      <c r="E459" s="21">
        <v>6000</v>
      </c>
    </row>
    <row r="460" spans="1:5" s="19" customFormat="1" ht="75" hidden="1" x14ac:dyDescent="0.3">
      <c r="A460" s="2" t="s">
        <v>1122</v>
      </c>
      <c r="B460" s="106" t="s">
        <v>1120</v>
      </c>
      <c r="C460" s="3">
        <f t="shared" ref="C460:E460" si="177">SUM(C461)</f>
        <v>0</v>
      </c>
      <c r="D460" s="3">
        <f t="shared" si="177"/>
        <v>0</v>
      </c>
      <c r="E460" s="3">
        <f t="shared" si="177"/>
        <v>0</v>
      </c>
    </row>
    <row r="461" spans="1:5" s="19" customFormat="1" hidden="1" x14ac:dyDescent="0.3">
      <c r="A461" s="18" t="s">
        <v>267</v>
      </c>
      <c r="B461" s="50" t="s">
        <v>1121</v>
      </c>
      <c r="C461" s="21">
        <v>0</v>
      </c>
      <c r="D461" s="21">
        <v>0</v>
      </c>
      <c r="E461" s="21">
        <v>0</v>
      </c>
    </row>
    <row r="462" spans="1:5" ht="75" hidden="1" x14ac:dyDescent="0.3">
      <c r="A462" s="2" t="s">
        <v>651</v>
      </c>
      <c r="B462" s="106" t="s">
        <v>653</v>
      </c>
      <c r="C462" s="3">
        <f t="shared" ref="C462:E463" si="178">SUM(C463)</f>
        <v>0</v>
      </c>
      <c r="D462" s="3">
        <f t="shared" si="178"/>
        <v>0</v>
      </c>
      <c r="E462" s="3">
        <f t="shared" si="178"/>
        <v>0</v>
      </c>
    </row>
    <row r="463" spans="1:5" ht="112.5" hidden="1" x14ac:dyDescent="0.3">
      <c r="A463" s="2" t="s">
        <v>652</v>
      </c>
      <c r="B463" s="106" t="s">
        <v>654</v>
      </c>
      <c r="C463" s="3">
        <f t="shared" si="178"/>
        <v>0</v>
      </c>
      <c r="D463" s="3">
        <f t="shared" si="178"/>
        <v>0</v>
      </c>
      <c r="E463" s="3">
        <f t="shared" si="178"/>
        <v>0</v>
      </c>
    </row>
    <row r="464" spans="1:5" s="11" customFormat="1" ht="37.5" hidden="1" x14ac:dyDescent="0.3">
      <c r="A464" s="4" t="s">
        <v>138</v>
      </c>
      <c r="B464" s="49" t="s">
        <v>655</v>
      </c>
      <c r="C464" s="5">
        <v>0</v>
      </c>
      <c r="D464" s="5">
        <v>0</v>
      </c>
      <c r="E464" s="5">
        <v>0</v>
      </c>
    </row>
    <row r="465" spans="1:5" ht="56.25" x14ac:dyDescent="0.3">
      <c r="A465" s="2" t="s">
        <v>843</v>
      </c>
      <c r="B465" s="106" t="s">
        <v>844</v>
      </c>
      <c r="C465" s="3">
        <f t="shared" ref="C465:E465" si="179">SUM(C466)</f>
        <v>9000</v>
      </c>
      <c r="D465" s="3">
        <f t="shared" si="179"/>
        <v>9000</v>
      </c>
      <c r="E465" s="3">
        <f t="shared" si="179"/>
        <v>9000</v>
      </c>
    </row>
    <row r="466" spans="1:5" ht="75" x14ac:dyDescent="0.3">
      <c r="A466" s="2" t="s">
        <v>841</v>
      </c>
      <c r="B466" s="106" t="s">
        <v>842</v>
      </c>
      <c r="C466" s="3">
        <f t="shared" ref="C466:E466" si="180">SUM(C469,C467)</f>
        <v>9000</v>
      </c>
      <c r="D466" s="3">
        <f t="shared" si="180"/>
        <v>9000</v>
      </c>
      <c r="E466" s="3">
        <f t="shared" si="180"/>
        <v>9000</v>
      </c>
    </row>
    <row r="467" spans="1:5" ht="150" hidden="1" customHeight="1" x14ac:dyDescent="0.3">
      <c r="A467" s="2" t="s">
        <v>1432</v>
      </c>
      <c r="B467" s="106" t="s">
        <v>1434</v>
      </c>
      <c r="C467" s="3">
        <f t="shared" ref="C467:E467" si="181">C468</f>
        <v>0</v>
      </c>
      <c r="D467" s="3">
        <f t="shared" si="181"/>
        <v>0</v>
      </c>
      <c r="E467" s="3">
        <f t="shared" si="181"/>
        <v>0</v>
      </c>
    </row>
    <row r="468" spans="1:5" s="19" customFormat="1" ht="37.5" hidden="1" customHeight="1" x14ac:dyDescent="0.3">
      <c r="A468" s="18" t="s">
        <v>267</v>
      </c>
      <c r="B468" s="77" t="s">
        <v>1433</v>
      </c>
      <c r="C468" s="21">
        <v>0</v>
      </c>
      <c r="D468" s="21">
        <v>0</v>
      </c>
      <c r="E468" s="21">
        <v>0</v>
      </c>
    </row>
    <row r="469" spans="1:5" ht="75" x14ac:dyDescent="0.3">
      <c r="A469" s="2" t="s">
        <v>838</v>
      </c>
      <c r="B469" s="106" t="s">
        <v>839</v>
      </c>
      <c r="C469" s="3">
        <f t="shared" ref="C469:E469" si="182">SUM(C470)</f>
        <v>9000</v>
      </c>
      <c r="D469" s="3">
        <f t="shared" si="182"/>
        <v>9000</v>
      </c>
      <c r="E469" s="3">
        <f t="shared" si="182"/>
        <v>9000</v>
      </c>
    </row>
    <row r="470" spans="1:5" s="19" customFormat="1" hidden="1" x14ac:dyDescent="0.3">
      <c r="A470" s="18" t="s">
        <v>267</v>
      </c>
      <c r="B470" s="50" t="s">
        <v>840</v>
      </c>
      <c r="C470" s="21">
        <v>9000</v>
      </c>
      <c r="D470" s="21">
        <v>9000</v>
      </c>
      <c r="E470" s="21">
        <v>9000</v>
      </c>
    </row>
    <row r="471" spans="1:5" ht="56.25" x14ac:dyDescent="0.3">
      <c r="A471" s="2" t="s">
        <v>656</v>
      </c>
      <c r="B471" s="106" t="s">
        <v>657</v>
      </c>
      <c r="C471" s="3">
        <f t="shared" ref="C471:E473" si="183">SUM(C472)</f>
        <v>4000</v>
      </c>
      <c r="D471" s="3">
        <f t="shared" si="183"/>
        <v>4000</v>
      </c>
      <c r="E471" s="3">
        <f t="shared" si="183"/>
        <v>4000</v>
      </c>
    </row>
    <row r="472" spans="1:5" ht="75" x14ac:dyDescent="0.3">
      <c r="A472" s="2" t="s">
        <v>658</v>
      </c>
      <c r="B472" s="106" t="s">
        <v>659</v>
      </c>
      <c r="C472" s="3">
        <f t="shared" si="183"/>
        <v>4000</v>
      </c>
      <c r="D472" s="3">
        <f t="shared" si="183"/>
        <v>4000</v>
      </c>
      <c r="E472" s="3">
        <f t="shared" si="183"/>
        <v>4000</v>
      </c>
    </row>
    <row r="473" spans="1:5" ht="75" x14ac:dyDescent="0.3">
      <c r="A473" s="2" t="s">
        <v>800</v>
      </c>
      <c r="B473" s="106" t="s">
        <v>660</v>
      </c>
      <c r="C473" s="3">
        <f t="shared" si="183"/>
        <v>4000</v>
      </c>
      <c r="D473" s="3">
        <f t="shared" si="183"/>
        <v>4000</v>
      </c>
      <c r="E473" s="3">
        <f t="shared" si="183"/>
        <v>4000</v>
      </c>
    </row>
    <row r="474" spans="1:5" s="19" customFormat="1" hidden="1" x14ac:dyDescent="0.3">
      <c r="A474" s="18" t="s">
        <v>267</v>
      </c>
      <c r="B474" s="50" t="s">
        <v>661</v>
      </c>
      <c r="C474" s="21">
        <v>4000</v>
      </c>
      <c r="D474" s="21">
        <v>4000</v>
      </c>
      <c r="E474" s="21">
        <v>4000</v>
      </c>
    </row>
    <row r="475" spans="1:5" ht="37.5" x14ac:dyDescent="0.3">
      <c r="A475" s="2" t="s">
        <v>491</v>
      </c>
      <c r="B475" s="106" t="s">
        <v>306</v>
      </c>
      <c r="C475" s="3">
        <f t="shared" ref="C475:E476" si="184">SUM(C476)</f>
        <v>90000</v>
      </c>
      <c r="D475" s="3">
        <f t="shared" si="184"/>
        <v>90000</v>
      </c>
      <c r="E475" s="3">
        <f t="shared" si="184"/>
        <v>90000</v>
      </c>
    </row>
    <row r="476" spans="1:5" ht="56.25" x14ac:dyDescent="0.3">
      <c r="A476" s="2" t="s">
        <v>490</v>
      </c>
      <c r="B476" s="106" t="s">
        <v>307</v>
      </c>
      <c r="C476" s="3">
        <f t="shared" si="184"/>
        <v>90000</v>
      </c>
      <c r="D476" s="3">
        <f t="shared" si="184"/>
        <v>90000</v>
      </c>
      <c r="E476" s="3">
        <f t="shared" si="184"/>
        <v>90000</v>
      </c>
    </row>
    <row r="477" spans="1:5" ht="75" x14ac:dyDescent="0.3">
      <c r="A477" s="2" t="s">
        <v>489</v>
      </c>
      <c r="B477" s="106" t="s">
        <v>308</v>
      </c>
      <c r="C477" s="3">
        <f t="shared" ref="C477:E477" si="185">SUM(C478:C479)</f>
        <v>90000</v>
      </c>
      <c r="D477" s="3">
        <f t="shared" si="185"/>
        <v>90000</v>
      </c>
      <c r="E477" s="3">
        <f t="shared" si="185"/>
        <v>90000</v>
      </c>
    </row>
    <row r="478" spans="1:5" s="19" customFormat="1" hidden="1" x14ac:dyDescent="0.3">
      <c r="A478" s="18" t="s">
        <v>544</v>
      </c>
      <c r="B478" s="50" t="s">
        <v>626</v>
      </c>
      <c r="C478" s="21">
        <v>0</v>
      </c>
      <c r="D478" s="21">
        <v>0</v>
      </c>
      <c r="E478" s="21">
        <v>0</v>
      </c>
    </row>
    <row r="479" spans="1:5" s="19" customFormat="1" hidden="1" x14ac:dyDescent="0.3">
      <c r="A479" s="18" t="s">
        <v>267</v>
      </c>
      <c r="B479" s="50" t="s">
        <v>309</v>
      </c>
      <c r="C479" s="21">
        <v>90000</v>
      </c>
      <c r="D479" s="21">
        <v>90000</v>
      </c>
      <c r="E479" s="21">
        <v>90000</v>
      </c>
    </row>
    <row r="480" spans="1:5" ht="56.25" x14ac:dyDescent="0.3">
      <c r="A480" s="2" t="s">
        <v>1128</v>
      </c>
      <c r="B480" s="106" t="s">
        <v>1129</v>
      </c>
      <c r="C480" s="3">
        <f t="shared" ref="C480:E480" si="186">SUM(C481)</f>
        <v>226000</v>
      </c>
      <c r="D480" s="3">
        <f t="shared" si="186"/>
        <v>226000</v>
      </c>
      <c r="E480" s="3">
        <f t="shared" si="186"/>
        <v>226000</v>
      </c>
    </row>
    <row r="481" spans="1:5" ht="75" x14ac:dyDescent="0.3">
      <c r="A481" s="2" t="s">
        <v>1126</v>
      </c>
      <c r="B481" s="106" t="s">
        <v>1127</v>
      </c>
      <c r="C481" s="3">
        <f t="shared" ref="C481:E481" si="187">SUM(C483,C482)</f>
        <v>226000</v>
      </c>
      <c r="D481" s="3">
        <f t="shared" si="187"/>
        <v>226000</v>
      </c>
      <c r="E481" s="3">
        <f t="shared" si="187"/>
        <v>226000</v>
      </c>
    </row>
    <row r="482" spans="1:5" s="19" customFormat="1" hidden="1" x14ac:dyDescent="0.3">
      <c r="A482" s="18" t="s">
        <v>267</v>
      </c>
      <c r="B482" s="77" t="s">
        <v>1435</v>
      </c>
      <c r="C482" s="21">
        <v>0</v>
      </c>
      <c r="D482" s="21">
        <v>0</v>
      </c>
      <c r="E482" s="21">
        <v>0</v>
      </c>
    </row>
    <row r="483" spans="1:5" ht="75" x14ac:dyDescent="0.3">
      <c r="A483" s="2" t="s">
        <v>1123</v>
      </c>
      <c r="B483" s="106" t="s">
        <v>1124</v>
      </c>
      <c r="C483" s="3">
        <f t="shared" ref="C483:E483" si="188">SUM(C484)</f>
        <v>226000</v>
      </c>
      <c r="D483" s="3">
        <f t="shared" si="188"/>
        <v>226000</v>
      </c>
      <c r="E483" s="3">
        <f t="shared" si="188"/>
        <v>226000</v>
      </c>
    </row>
    <row r="484" spans="1:5" s="19" customFormat="1" hidden="1" x14ac:dyDescent="0.3">
      <c r="A484" s="18" t="s">
        <v>267</v>
      </c>
      <c r="B484" s="50" t="s">
        <v>1125</v>
      </c>
      <c r="C484" s="21">
        <v>226000</v>
      </c>
      <c r="D484" s="21">
        <v>226000</v>
      </c>
      <c r="E484" s="21">
        <v>226000</v>
      </c>
    </row>
    <row r="485" spans="1:5" ht="56.25" x14ac:dyDescent="0.3">
      <c r="A485" s="2" t="s">
        <v>488</v>
      </c>
      <c r="B485" s="106" t="s">
        <v>310</v>
      </c>
      <c r="C485" s="3">
        <f t="shared" ref="C485:E487" si="189">SUM(C486)</f>
        <v>86000</v>
      </c>
      <c r="D485" s="3">
        <f t="shared" si="189"/>
        <v>86000</v>
      </c>
      <c r="E485" s="3">
        <f t="shared" si="189"/>
        <v>86000</v>
      </c>
    </row>
    <row r="486" spans="1:5" ht="75" x14ac:dyDescent="0.3">
      <c r="A486" s="2" t="s">
        <v>487</v>
      </c>
      <c r="B486" s="106" t="s">
        <v>311</v>
      </c>
      <c r="C486" s="3">
        <f t="shared" si="189"/>
        <v>86000</v>
      </c>
      <c r="D486" s="3">
        <f t="shared" si="189"/>
        <v>86000</v>
      </c>
      <c r="E486" s="3">
        <f t="shared" si="189"/>
        <v>86000</v>
      </c>
    </row>
    <row r="487" spans="1:5" ht="75" x14ac:dyDescent="0.3">
      <c r="A487" s="2" t="s">
        <v>486</v>
      </c>
      <c r="B487" s="106" t="s">
        <v>312</v>
      </c>
      <c r="C487" s="3">
        <f t="shared" si="189"/>
        <v>86000</v>
      </c>
      <c r="D487" s="3">
        <f t="shared" si="189"/>
        <v>86000</v>
      </c>
      <c r="E487" s="3">
        <f t="shared" si="189"/>
        <v>86000</v>
      </c>
    </row>
    <row r="488" spans="1:5" s="19" customFormat="1" hidden="1" x14ac:dyDescent="0.3">
      <c r="A488" s="18" t="s">
        <v>267</v>
      </c>
      <c r="B488" s="50" t="s">
        <v>313</v>
      </c>
      <c r="C488" s="21">
        <v>86000</v>
      </c>
      <c r="D488" s="21">
        <v>86000</v>
      </c>
      <c r="E488" s="21">
        <v>86000</v>
      </c>
    </row>
    <row r="489" spans="1:5" ht="56.25" x14ac:dyDescent="0.3">
      <c r="A489" s="2" t="s">
        <v>485</v>
      </c>
      <c r="B489" s="106" t="s">
        <v>314</v>
      </c>
      <c r="C489" s="3">
        <f t="shared" ref="C489:E489" si="190">SUM(C490)</f>
        <v>947000</v>
      </c>
      <c r="D489" s="3">
        <f t="shared" si="190"/>
        <v>947000</v>
      </c>
      <c r="E489" s="3">
        <f t="shared" si="190"/>
        <v>947000</v>
      </c>
    </row>
    <row r="490" spans="1:5" ht="75" x14ac:dyDescent="0.3">
      <c r="A490" s="2" t="s">
        <v>484</v>
      </c>
      <c r="B490" s="106" t="s">
        <v>315</v>
      </c>
      <c r="C490" s="3">
        <f t="shared" ref="C490:E490" si="191">SUM(C491,C495,C499,C501,C503,C505,C507,C509,C511,C493,C497)</f>
        <v>947000</v>
      </c>
      <c r="D490" s="3">
        <f t="shared" si="191"/>
        <v>947000</v>
      </c>
      <c r="E490" s="3">
        <f t="shared" si="191"/>
        <v>947000</v>
      </c>
    </row>
    <row r="491" spans="1:5" ht="112.5" x14ac:dyDescent="0.3">
      <c r="A491" s="2" t="s">
        <v>483</v>
      </c>
      <c r="B491" s="106" t="s">
        <v>316</v>
      </c>
      <c r="C491" s="3">
        <f t="shared" ref="C491:E491" si="192">SUM(C492)</f>
        <v>75000</v>
      </c>
      <c r="D491" s="3">
        <f t="shared" si="192"/>
        <v>75000</v>
      </c>
      <c r="E491" s="3">
        <f t="shared" si="192"/>
        <v>75000</v>
      </c>
    </row>
    <row r="492" spans="1:5" s="19" customFormat="1" hidden="1" x14ac:dyDescent="0.3">
      <c r="A492" s="18" t="s">
        <v>267</v>
      </c>
      <c r="B492" s="50" t="s">
        <v>317</v>
      </c>
      <c r="C492" s="21">
        <v>75000</v>
      </c>
      <c r="D492" s="21">
        <v>75000</v>
      </c>
      <c r="E492" s="21">
        <v>75000</v>
      </c>
    </row>
    <row r="493" spans="1:5" s="14" customFormat="1" ht="131.25" x14ac:dyDescent="0.3">
      <c r="A493" s="78" t="s">
        <v>1385</v>
      </c>
      <c r="B493" s="79" t="s">
        <v>1685</v>
      </c>
      <c r="C493" s="76">
        <f t="shared" ref="C493:E493" si="193">C494</f>
        <v>8000</v>
      </c>
      <c r="D493" s="76">
        <f t="shared" si="193"/>
        <v>8000</v>
      </c>
      <c r="E493" s="76">
        <f t="shared" si="193"/>
        <v>8000</v>
      </c>
    </row>
    <row r="494" spans="1:5" s="19" customFormat="1" hidden="1" x14ac:dyDescent="0.3">
      <c r="A494" s="18" t="s">
        <v>267</v>
      </c>
      <c r="B494" s="50" t="s">
        <v>1386</v>
      </c>
      <c r="C494" s="21">
        <v>8000</v>
      </c>
      <c r="D494" s="21">
        <v>8000</v>
      </c>
      <c r="E494" s="21">
        <v>8000</v>
      </c>
    </row>
    <row r="495" spans="1:5" ht="112.5" hidden="1" x14ac:dyDescent="0.3">
      <c r="A495" s="8" t="s">
        <v>482</v>
      </c>
      <c r="B495" s="106" t="s">
        <v>318</v>
      </c>
      <c r="C495" s="3">
        <f t="shared" ref="C495:E495" si="194">SUM(C496)</f>
        <v>0</v>
      </c>
      <c r="D495" s="3">
        <f t="shared" si="194"/>
        <v>0</v>
      </c>
      <c r="E495" s="3">
        <f t="shared" si="194"/>
        <v>0</v>
      </c>
    </row>
    <row r="496" spans="1:5" s="19" customFormat="1" hidden="1" x14ac:dyDescent="0.3">
      <c r="A496" s="18" t="s">
        <v>267</v>
      </c>
      <c r="B496" s="50" t="s">
        <v>319</v>
      </c>
      <c r="C496" s="21">
        <v>0</v>
      </c>
      <c r="D496" s="21">
        <v>0</v>
      </c>
      <c r="E496" s="21">
        <v>0</v>
      </c>
    </row>
    <row r="497" spans="1:5" s="14" customFormat="1" ht="112.5" x14ac:dyDescent="0.3">
      <c r="A497" s="78" t="s">
        <v>1398</v>
      </c>
      <c r="B497" s="79" t="s">
        <v>1686</v>
      </c>
      <c r="C497" s="76">
        <f t="shared" ref="C497:E497" si="195">C498</f>
        <v>1000</v>
      </c>
      <c r="D497" s="76">
        <f t="shared" si="195"/>
        <v>1000</v>
      </c>
      <c r="E497" s="76">
        <f t="shared" si="195"/>
        <v>1000</v>
      </c>
    </row>
    <row r="498" spans="1:5" s="19" customFormat="1" hidden="1" x14ac:dyDescent="0.3">
      <c r="A498" s="18" t="s">
        <v>267</v>
      </c>
      <c r="B498" s="50" t="s">
        <v>1399</v>
      </c>
      <c r="C498" s="21">
        <v>1000</v>
      </c>
      <c r="D498" s="21">
        <v>1000</v>
      </c>
      <c r="E498" s="21">
        <v>1000</v>
      </c>
    </row>
    <row r="499" spans="1:5" s="14" customFormat="1" ht="131.25" x14ac:dyDescent="0.3">
      <c r="A499" s="78" t="s">
        <v>1346</v>
      </c>
      <c r="B499" s="79" t="s">
        <v>1687</v>
      </c>
      <c r="C499" s="76">
        <f t="shared" ref="C499:E499" si="196">C500</f>
        <v>10000</v>
      </c>
      <c r="D499" s="76">
        <f t="shared" si="196"/>
        <v>10000</v>
      </c>
      <c r="E499" s="76">
        <f t="shared" si="196"/>
        <v>10000</v>
      </c>
    </row>
    <row r="500" spans="1:5" s="19" customFormat="1" hidden="1" x14ac:dyDescent="0.3">
      <c r="A500" s="18" t="s">
        <v>267</v>
      </c>
      <c r="B500" s="50" t="s">
        <v>1347</v>
      </c>
      <c r="C500" s="21">
        <v>10000</v>
      </c>
      <c r="D500" s="21">
        <v>10000</v>
      </c>
      <c r="E500" s="21">
        <v>10000</v>
      </c>
    </row>
    <row r="501" spans="1:5" ht="93.75" x14ac:dyDescent="0.3">
      <c r="A501" s="2" t="s">
        <v>481</v>
      </c>
      <c r="B501" s="106" t="s">
        <v>320</v>
      </c>
      <c r="C501" s="3">
        <f t="shared" ref="C501:E501" si="197">SUM(C502)</f>
        <v>1000</v>
      </c>
      <c r="D501" s="3">
        <f t="shared" si="197"/>
        <v>1000</v>
      </c>
      <c r="E501" s="3">
        <f t="shared" si="197"/>
        <v>1000</v>
      </c>
    </row>
    <row r="502" spans="1:5" s="19" customFormat="1" ht="35.25" hidden="1" customHeight="1" x14ac:dyDescent="0.3">
      <c r="A502" s="18" t="s">
        <v>267</v>
      </c>
      <c r="B502" s="50" t="s">
        <v>321</v>
      </c>
      <c r="C502" s="21">
        <v>1000</v>
      </c>
      <c r="D502" s="21">
        <v>1000</v>
      </c>
      <c r="E502" s="21">
        <v>1000</v>
      </c>
    </row>
    <row r="503" spans="1:5" ht="112.5" x14ac:dyDescent="0.3">
      <c r="A503" s="2" t="s">
        <v>480</v>
      </c>
      <c r="B503" s="106" t="s">
        <v>322</v>
      </c>
      <c r="C503" s="3">
        <f t="shared" ref="C503:E503" si="198">SUM(C504)</f>
        <v>283000</v>
      </c>
      <c r="D503" s="3">
        <f t="shared" si="198"/>
        <v>283000</v>
      </c>
      <c r="E503" s="3">
        <f t="shared" si="198"/>
        <v>283000</v>
      </c>
    </row>
    <row r="504" spans="1:5" s="19" customFormat="1" hidden="1" x14ac:dyDescent="0.3">
      <c r="A504" s="18" t="s">
        <v>267</v>
      </c>
      <c r="B504" s="50" t="s">
        <v>323</v>
      </c>
      <c r="C504" s="21">
        <v>283000</v>
      </c>
      <c r="D504" s="21">
        <v>283000</v>
      </c>
      <c r="E504" s="21">
        <v>283000</v>
      </c>
    </row>
    <row r="505" spans="1:5" ht="131.25" x14ac:dyDescent="0.3">
      <c r="A505" s="2" t="s">
        <v>793</v>
      </c>
      <c r="B505" s="106" t="s">
        <v>662</v>
      </c>
      <c r="C505" s="3">
        <f t="shared" ref="C505:E505" si="199">SUM(C506)</f>
        <v>3000</v>
      </c>
      <c r="D505" s="3">
        <f t="shared" si="199"/>
        <v>3000</v>
      </c>
      <c r="E505" s="3">
        <f t="shared" si="199"/>
        <v>3000</v>
      </c>
    </row>
    <row r="506" spans="1:5" s="19" customFormat="1" hidden="1" x14ac:dyDescent="0.3">
      <c r="A506" s="18" t="s">
        <v>267</v>
      </c>
      <c r="B506" s="50" t="s">
        <v>663</v>
      </c>
      <c r="C506" s="21">
        <v>3000</v>
      </c>
      <c r="D506" s="21">
        <v>3000</v>
      </c>
      <c r="E506" s="21">
        <v>3000</v>
      </c>
    </row>
    <row r="507" spans="1:5" ht="156.75" hidden="1" customHeight="1" x14ac:dyDescent="0.3">
      <c r="A507" s="2" t="s">
        <v>479</v>
      </c>
      <c r="B507" s="106" t="s">
        <v>324</v>
      </c>
      <c r="C507" s="3">
        <f t="shared" ref="C507:E507" si="200">SUM(C508)</f>
        <v>0</v>
      </c>
      <c r="D507" s="3">
        <f t="shared" si="200"/>
        <v>0</v>
      </c>
      <c r="E507" s="3">
        <f t="shared" si="200"/>
        <v>0</v>
      </c>
    </row>
    <row r="508" spans="1:5" s="19" customFormat="1" hidden="1" x14ac:dyDescent="0.3">
      <c r="A508" s="18" t="s">
        <v>267</v>
      </c>
      <c r="B508" s="50" t="s">
        <v>325</v>
      </c>
      <c r="C508" s="21">
        <v>0</v>
      </c>
      <c r="D508" s="21">
        <v>0</v>
      </c>
      <c r="E508" s="21">
        <v>0</v>
      </c>
    </row>
    <row r="509" spans="1:5" ht="112.5" x14ac:dyDescent="0.3">
      <c r="A509" s="2" t="s">
        <v>882</v>
      </c>
      <c r="B509" s="106" t="s">
        <v>880</v>
      </c>
      <c r="C509" s="3">
        <f t="shared" ref="C509:E509" si="201">SUM(C510)</f>
        <v>3000</v>
      </c>
      <c r="D509" s="3">
        <f t="shared" si="201"/>
        <v>3000</v>
      </c>
      <c r="E509" s="3">
        <f t="shared" si="201"/>
        <v>3000</v>
      </c>
    </row>
    <row r="510" spans="1:5" s="19" customFormat="1" hidden="1" x14ac:dyDescent="0.3">
      <c r="A510" s="18" t="s">
        <v>267</v>
      </c>
      <c r="B510" s="50" t="s">
        <v>881</v>
      </c>
      <c r="C510" s="21">
        <v>3000</v>
      </c>
      <c r="D510" s="21">
        <v>3000</v>
      </c>
      <c r="E510" s="21">
        <v>3000</v>
      </c>
    </row>
    <row r="511" spans="1:5" ht="93.75" x14ac:dyDescent="0.3">
      <c r="A511" s="2" t="s">
        <v>478</v>
      </c>
      <c r="B511" s="106" t="s">
        <v>326</v>
      </c>
      <c r="C511" s="3">
        <f t="shared" ref="C511:E511" si="202">SUM(C513+C512)</f>
        <v>563000</v>
      </c>
      <c r="D511" s="3">
        <f t="shared" si="202"/>
        <v>563000</v>
      </c>
      <c r="E511" s="3">
        <f t="shared" si="202"/>
        <v>563000</v>
      </c>
    </row>
    <row r="512" spans="1:5" s="19" customFormat="1" hidden="1" x14ac:dyDescent="0.3">
      <c r="A512" s="18" t="s">
        <v>544</v>
      </c>
      <c r="B512" s="77" t="s">
        <v>1492</v>
      </c>
      <c r="C512" s="21">
        <v>0</v>
      </c>
      <c r="D512" s="21">
        <v>0</v>
      </c>
      <c r="E512" s="21">
        <v>0</v>
      </c>
    </row>
    <row r="513" spans="1:5" s="19" customFormat="1" hidden="1" x14ac:dyDescent="0.3">
      <c r="A513" s="18" t="s">
        <v>267</v>
      </c>
      <c r="B513" s="50" t="s">
        <v>327</v>
      </c>
      <c r="C513" s="21">
        <v>563000</v>
      </c>
      <c r="D513" s="21">
        <v>563000</v>
      </c>
      <c r="E513" s="21">
        <v>563000</v>
      </c>
    </row>
    <row r="514" spans="1:5" ht="75" x14ac:dyDescent="0.3">
      <c r="A514" s="2" t="s">
        <v>1448</v>
      </c>
      <c r="B514" s="106" t="s">
        <v>328</v>
      </c>
      <c r="C514" s="3">
        <f t="shared" ref="C514:E514" si="203">SUM(C515,C527,C532)</f>
        <v>671000</v>
      </c>
      <c r="D514" s="3">
        <f t="shared" si="203"/>
        <v>671000</v>
      </c>
      <c r="E514" s="3">
        <f t="shared" si="203"/>
        <v>671000</v>
      </c>
    </row>
    <row r="515" spans="1:5" ht="112.5" x14ac:dyDescent="0.3">
      <c r="A515" s="2" t="s">
        <v>1449</v>
      </c>
      <c r="B515" s="106" t="s">
        <v>329</v>
      </c>
      <c r="C515" s="3">
        <f t="shared" ref="C515:E515" si="204">SUM(C516,C518,C520,C522,C524)</f>
        <v>671000</v>
      </c>
      <c r="D515" s="3">
        <f t="shared" si="204"/>
        <v>671000</v>
      </c>
      <c r="E515" s="3">
        <f t="shared" si="204"/>
        <v>671000</v>
      </c>
    </row>
    <row r="516" spans="1:5" ht="157.5" hidden="1" customHeight="1" x14ac:dyDescent="0.3">
      <c r="A516" s="2" t="s">
        <v>794</v>
      </c>
      <c r="B516" s="106" t="s">
        <v>548</v>
      </c>
      <c r="C516" s="3">
        <f t="shared" ref="C516:E516" si="205">SUM(C517)</f>
        <v>0</v>
      </c>
      <c r="D516" s="3">
        <f t="shared" si="205"/>
        <v>0</v>
      </c>
      <c r="E516" s="3">
        <f t="shared" si="205"/>
        <v>0</v>
      </c>
    </row>
    <row r="517" spans="1:5" s="22" customFormat="1" hidden="1" x14ac:dyDescent="0.3">
      <c r="A517" s="18" t="s">
        <v>267</v>
      </c>
      <c r="B517" s="50" t="s">
        <v>549</v>
      </c>
      <c r="C517" s="42">
        <v>0</v>
      </c>
      <c r="D517" s="42">
        <v>0</v>
      </c>
      <c r="E517" s="42">
        <v>0</v>
      </c>
    </row>
    <row r="518" spans="1:5" ht="150" x14ac:dyDescent="0.3">
      <c r="A518" s="2" t="s">
        <v>1450</v>
      </c>
      <c r="B518" s="106" t="s">
        <v>330</v>
      </c>
      <c r="C518" s="3">
        <f t="shared" ref="C518:E518" si="206">SUM(C519)</f>
        <v>47000</v>
      </c>
      <c r="D518" s="3">
        <f t="shared" si="206"/>
        <v>47000</v>
      </c>
      <c r="E518" s="3">
        <f t="shared" si="206"/>
        <v>47000</v>
      </c>
    </row>
    <row r="519" spans="1:5" s="19" customFormat="1" hidden="1" x14ac:dyDescent="0.3">
      <c r="A519" s="18" t="s">
        <v>267</v>
      </c>
      <c r="B519" s="50" t="s">
        <v>331</v>
      </c>
      <c r="C519" s="21">
        <v>47000</v>
      </c>
      <c r="D519" s="21">
        <v>47000</v>
      </c>
      <c r="E519" s="21">
        <v>47000</v>
      </c>
    </row>
    <row r="520" spans="1:5" ht="150" x14ac:dyDescent="0.3">
      <c r="A520" s="2" t="s">
        <v>1451</v>
      </c>
      <c r="B520" s="106" t="s">
        <v>332</v>
      </c>
      <c r="C520" s="3">
        <f t="shared" ref="C520:E520" si="207">SUM(C521)</f>
        <v>80000</v>
      </c>
      <c r="D520" s="3">
        <f t="shared" si="207"/>
        <v>80000</v>
      </c>
      <c r="E520" s="3">
        <f t="shared" si="207"/>
        <v>80000</v>
      </c>
    </row>
    <row r="521" spans="1:5" s="19" customFormat="1" hidden="1" x14ac:dyDescent="0.3">
      <c r="A521" s="18" t="s">
        <v>267</v>
      </c>
      <c r="B521" s="50" t="s">
        <v>333</v>
      </c>
      <c r="C521" s="21">
        <v>80000</v>
      </c>
      <c r="D521" s="21">
        <v>80000</v>
      </c>
      <c r="E521" s="21">
        <v>80000</v>
      </c>
    </row>
    <row r="522" spans="1:5" ht="187.5" x14ac:dyDescent="0.3">
      <c r="A522" s="2" t="s">
        <v>1452</v>
      </c>
      <c r="B522" s="106" t="s">
        <v>334</v>
      </c>
      <c r="C522" s="3">
        <f t="shared" ref="C522:E522" si="208">SUM(C523)</f>
        <v>93000</v>
      </c>
      <c r="D522" s="3">
        <f t="shared" si="208"/>
        <v>93000</v>
      </c>
      <c r="E522" s="3">
        <f t="shared" si="208"/>
        <v>93000</v>
      </c>
    </row>
    <row r="523" spans="1:5" s="19" customFormat="1" hidden="1" x14ac:dyDescent="0.3">
      <c r="A523" s="18" t="s">
        <v>267</v>
      </c>
      <c r="B523" s="50" t="s">
        <v>335</v>
      </c>
      <c r="C523" s="21">
        <v>93000</v>
      </c>
      <c r="D523" s="21">
        <v>93000</v>
      </c>
      <c r="E523" s="21">
        <v>93000</v>
      </c>
    </row>
    <row r="524" spans="1:5" ht="131.25" x14ac:dyDescent="0.3">
      <c r="A524" s="2" t="s">
        <v>1453</v>
      </c>
      <c r="B524" s="106" t="s">
        <v>336</v>
      </c>
      <c r="C524" s="3">
        <f t="shared" ref="C524:E524" si="209">SUM(C525:C526)</f>
        <v>451000</v>
      </c>
      <c r="D524" s="3">
        <f t="shared" si="209"/>
        <v>451000</v>
      </c>
      <c r="E524" s="3">
        <f t="shared" si="209"/>
        <v>451000</v>
      </c>
    </row>
    <row r="525" spans="1:5" s="19" customFormat="1" ht="18.75" hidden="1" customHeight="1" x14ac:dyDescent="0.3">
      <c r="A525" s="18" t="s">
        <v>664</v>
      </c>
      <c r="B525" s="50" t="s">
        <v>647</v>
      </c>
      <c r="C525" s="21"/>
      <c r="D525" s="21"/>
      <c r="E525" s="21"/>
    </row>
    <row r="526" spans="1:5" s="19" customFormat="1" hidden="1" x14ac:dyDescent="0.3">
      <c r="A526" s="18" t="s">
        <v>267</v>
      </c>
      <c r="B526" s="50" t="s">
        <v>337</v>
      </c>
      <c r="C526" s="21">
        <v>451000</v>
      </c>
      <c r="D526" s="21">
        <v>451000</v>
      </c>
      <c r="E526" s="21">
        <v>451000</v>
      </c>
    </row>
    <row r="527" spans="1:5" ht="93.75" hidden="1" x14ac:dyDescent="0.3">
      <c r="A527" s="2" t="s">
        <v>477</v>
      </c>
      <c r="B527" s="106" t="s">
        <v>338</v>
      </c>
      <c r="C527" s="3">
        <f t="shared" ref="C527:E527" si="210">SUM(C528,C530)</f>
        <v>0</v>
      </c>
      <c r="D527" s="3">
        <f t="shared" si="210"/>
        <v>0</v>
      </c>
      <c r="E527" s="3">
        <f t="shared" si="210"/>
        <v>0</v>
      </c>
    </row>
    <row r="528" spans="1:5" ht="136.5" hidden="1" customHeight="1" x14ac:dyDescent="0.3">
      <c r="A528" s="2" t="s">
        <v>801</v>
      </c>
      <c r="B528" s="106" t="s">
        <v>779</v>
      </c>
      <c r="C528" s="3">
        <f t="shared" ref="C528:E528" si="211">SUM(C529)</f>
        <v>0</v>
      </c>
      <c r="D528" s="3">
        <f t="shared" si="211"/>
        <v>0</v>
      </c>
      <c r="E528" s="3">
        <f t="shared" si="211"/>
        <v>0</v>
      </c>
    </row>
    <row r="529" spans="1:5" s="36" customFormat="1" hidden="1" x14ac:dyDescent="0.3">
      <c r="A529" s="87" t="s">
        <v>339</v>
      </c>
      <c r="B529" s="114" t="s">
        <v>778</v>
      </c>
      <c r="C529" s="88">
        <v>0</v>
      </c>
      <c r="D529" s="88">
        <v>0</v>
      </c>
      <c r="E529" s="88">
        <v>0</v>
      </c>
    </row>
    <row r="530" spans="1:5" ht="150" hidden="1" x14ac:dyDescent="0.3">
      <c r="A530" s="2" t="s">
        <v>1454</v>
      </c>
      <c r="B530" s="106" t="s">
        <v>776</v>
      </c>
      <c r="C530" s="3">
        <f t="shared" ref="C530:E530" si="212">SUM(C531)</f>
        <v>0</v>
      </c>
      <c r="D530" s="3">
        <f t="shared" si="212"/>
        <v>0</v>
      </c>
      <c r="E530" s="3">
        <f t="shared" si="212"/>
        <v>0</v>
      </c>
    </row>
    <row r="531" spans="1:5" s="19" customFormat="1" hidden="1" x14ac:dyDescent="0.3">
      <c r="A531" s="18" t="s">
        <v>339</v>
      </c>
      <c r="B531" s="50" t="s">
        <v>777</v>
      </c>
      <c r="C531" s="21">
        <v>0</v>
      </c>
      <c r="D531" s="21">
        <v>0</v>
      </c>
      <c r="E531" s="21">
        <v>0</v>
      </c>
    </row>
    <row r="532" spans="1:5" ht="258" hidden="1" customHeight="1" x14ac:dyDescent="0.3">
      <c r="A532" s="2" t="s">
        <v>813</v>
      </c>
      <c r="B532" s="106" t="s">
        <v>811</v>
      </c>
      <c r="C532" s="3">
        <f t="shared" ref="C532:E532" si="213">SUM(C533)</f>
        <v>0</v>
      </c>
      <c r="D532" s="3">
        <f t="shared" si="213"/>
        <v>0</v>
      </c>
      <c r="E532" s="3">
        <f t="shared" si="213"/>
        <v>0</v>
      </c>
    </row>
    <row r="533" spans="1:5" s="19" customFormat="1" hidden="1" x14ac:dyDescent="0.3">
      <c r="A533" s="18" t="s">
        <v>339</v>
      </c>
      <c r="B533" s="50" t="s">
        <v>812</v>
      </c>
      <c r="C533" s="21">
        <v>0</v>
      </c>
      <c r="D533" s="21">
        <v>0</v>
      </c>
      <c r="E533" s="21">
        <v>0</v>
      </c>
    </row>
    <row r="534" spans="1:5" ht="84.75" customHeight="1" x14ac:dyDescent="0.3">
      <c r="A534" s="2" t="s">
        <v>845</v>
      </c>
      <c r="B534" s="106" t="s">
        <v>846</v>
      </c>
      <c r="C534" s="3">
        <f t="shared" ref="C534:E535" si="214">SUM(C535)</f>
        <v>7000</v>
      </c>
      <c r="D534" s="3">
        <f t="shared" si="214"/>
        <v>7000</v>
      </c>
      <c r="E534" s="3">
        <f t="shared" si="214"/>
        <v>7000</v>
      </c>
    </row>
    <row r="535" spans="1:5" ht="75" x14ac:dyDescent="0.3">
      <c r="A535" s="2" t="s">
        <v>847</v>
      </c>
      <c r="B535" s="106" t="s">
        <v>848</v>
      </c>
      <c r="C535" s="3">
        <f t="shared" si="214"/>
        <v>7000</v>
      </c>
      <c r="D535" s="3">
        <f t="shared" si="214"/>
        <v>7000</v>
      </c>
      <c r="E535" s="3">
        <f t="shared" si="214"/>
        <v>7000</v>
      </c>
    </row>
    <row r="536" spans="1:5" s="19" customFormat="1" hidden="1" x14ac:dyDescent="0.3">
      <c r="A536" s="18" t="s">
        <v>267</v>
      </c>
      <c r="B536" s="50" t="s">
        <v>849</v>
      </c>
      <c r="C536" s="21">
        <v>7000</v>
      </c>
      <c r="D536" s="21">
        <v>7000</v>
      </c>
      <c r="E536" s="21">
        <v>7000</v>
      </c>
    </row>
    <row r="537" spans="1:5" ht="56.25" x14ac:dyDescent="0.3">
      <c r="A537" s="2" t="s">
        <v>476</v>
      </c>
      <c r="B537" s="106" t="s">
        <v>340</v>
      </c>
      <c r="C537" s="3">
        <f t="shared" ref="C537:E537" si="215">SUM(C538)</f>
        <v>122000</v>
      </c>
      <c r="D537" s="3">
        <f t="shared" si="215"/>
        <v>122000</v>
      </c>
      <c r="E537" s="3">
        <f t="shared" si="215"/>
        <v>122000</v>
      </c>
    </row>
    <row r="538" spans="1:5" ht="75" x14ac:dyDescent="0.3">
      <c r="A538" s="2" t="s">
        <v>475</v>
      </c>
      <c r="B538" s="106" t="s">
        <v>341</v>
      </c>
      <c r="C538" s="3">
        <f t="shared" ref="C538:E538" si="216">SUM(C539,C541,C543)</f>
        <v>122000</v>
      </c>
      <c r="D538" s="3">
        <f t="shared" si="216"/>
        <v>122000</v>
      </c>
      <c r="E538" s="3">
        <f t="shared" si="216"/>
        <v>122000</v>
      </c>
    </row>
    <row r="539" spans="1:5" ht="112.5" x14ac:dyDescent="0.3">
      <c r="A539" s="2" t="s">
        <v>474</v>
      </c>
      <c r="B539" s="106" t="s">
        <v>342</v>
      </c>
      <c r="C539" s="3">
        <f t="shared" ref="C539:E539" si="217">SUM(C540)</f>
        <v>35000</v>
      </c>
      <c r="D539" s="3">
        <f t="shared" si="217"/>
        <v>35000</v>
      </c>
      <c r="E539" s="3">
        <f t="shared" si="217"/>
        <v>35000</v>
      </c>
    </row>
    <row r="540" spans="1:5" s="19" customFormat="1" hidden="1" x14ac:dyDescent="0.3">
      <c r="A540" s="18" t="s">
        <v>267</v>
      </c>
      <c r="B540" s="50" t="s">
        <v>343</v>
      </c>
      <c r="C540" s="21">
        <v>35000</v>
      </c>
      <c r="D540" s="21">
        <v>35000</v>
      </c>
      <c r="E540" s="21">
        <v>35000</v>
      </c>
    </row>
    <row r="541" spans="1:5" ht="131.25" x14ac:dyDescent="0.3">
      <c r="A541" s="2" t="s">
        <v>473</v>
      </c>
      <c r="B541" s="106" t="s">
        <v>344</v>
      </c>
      <c r="C541" s="3">
        <f t="shared" ref="C541:E541" si="218">SUM(C542)</f>
        <v>14000</v>
      </c>
      <c r="D541" s="3">
        <f t="shared" si="218"/>
        <v>14000</v>
      </c>
      <c r="E541" s="3">
        <f t="shared" si="218"/>
        <v>14000</v>
      </c>
    </row>
    <row r="542" spans="1:5" s="19" customFormat="1" hidden="1" x14ac:dyDescent="0.3">
      <c r="A542" s="18" t="s">
        <v>267</v>
      </c>
      <c r="B542" s="50" t="s">
        <v>345</v>
      </c>
      <c r="C542" s="21">
        <v>14000</v>
      </c>
      <c r="D542" s="21">
        <v>14000</v>
      </c>
      <c r="E542" s="21">
        <v>14000</v>
      </c>
    </row>
    <row r="543" spans="1:5" ht="75" x14ac:dyDescent="0.3">
      <c r="A543" s="2" t="s">
        <v>472</v>
      </c>
      <c r="B543" s="106" t="s">
        <v>346</v>
      </c>
      <c r="C543" s="3">
        <f t="shared" ref="C543:E543" si="219">SUM(C544)</f>
        <v>73000</v>
      </c>
      <c r="D543" s="3">
        <f t="shared" si="219"/>
        <v>73000</v>
      </c>
      <c r="E543" s="3">
        <f t="shared" si="219"/>
        <v>73000</v>
      </c>
    </row>
    <row r="544" spans="1:5" s="19" customFormat="1" hidden="1" x14ac:dyDescent="0.3">
      <c r="A544" s="18" t="s">
        <v>267</v>
      </c>
      <c r="B544" s="50" t="s">
        <v>347</v>
      </c>
      <c r="C544" s="21">
        <v>73000</v>
      </c>
      <c r="D544" s="21">
        <v>73000</v>
      </c>
      <c r="E544" s="21">
        <v>73000</v>
      </c>
    </row>
    <row r="545" spans="1:5" ht="93.75" x14ac:dyDescent="0.3">
      <c r="A545" s="2" t="s">
        <v>471</v>
      </c>
      <c r="B545" s="106" t="s">
        <v>348</v>
      </c>
      <c r="C545" s="3">
        <f t="shared" ref="C545:E545" si="220">SUM(C549,C546)</f>
        <v>18000</v>
      </c>
      <c r="D545" s="3">
        <f t="shared" si="220"/>
        <v>18000</v>
      </c>
      <c r="E545" s="3">
        <f t="shared" si="220"/>
        <v>18000</v>
      </c>
    </row>
    <row r="546" spans="1:5" ht="112.5" x14ac:dyDescent="0.3">
      <c r="A546" s="2" t="s">
        <v>1188</v>
      </c>
      <c r="B546" s="106" t="s">
        <v>1189</v>
      </c>
      <c r="C546" s="3">
        <f t="shared" ref="C546:E546" si="221">SUM(C547:C548)</f>
        <v>18000</v>
      </c>
      <c r="D546" s="3">
        <f t="shared" si="221"/>
        <v>18000</v>
      </c>
      <c r="E546" s="3">
        <f t="shared" si="221"/>
        <v>18000</v>
      </c>
    </row>
    <row r="547" spans="1:5" s="33" customFormat="1" hidden="1" x14ac:dyDescent="0.3">
      <c r="A547" s="87" t="s">
        <v>544</v>
      </c>
      <c r="B547" s="114" t="s">
        <v>1258</v>
      </c>
      <c r="C547" s="88">
        <v>0</v>
      </c>
      <c r="D547" s="88">
        <v>0</v>
      </c>
      <c r="E547" s="88">
        <v>0</v>
      </c>
    </row>
    <row r="548" spans="1:5" s="20" customFormat="1" hidden="1" x14ac:dyDescent="0.3">
      <c r="A548" s="18" t="s">
        <v>267</v>
      </c>
      <c r="B548" s="50" t="s">
        <v>1190</v>
      </c>
      <c r="C548" s="21">
        <v>18000</v>
      </c>
      <c r="D548" s="21">
        <v>18000</v>
      </c>
      <c r="E548" s="21">
        <v>18000</v>
      </c>
    </row>
    <row r="549" spans="1:5" ht="135" hidden="1" customHeight="1" x14ac:dyDescent="0.3">
      <c r="A549" s="2" t="s">
        <v>470</v>
      </c>
      <c r="B549" s="106" t="s">
        <v>349</v>
      </c>
      <c r="C549" s="3">
        <f t="shared" ref="C549:E549" si="222">SUM(C550)</f>
        <v>0</v>
      </c>
      <c r="D549" s="3">
        <f t="shared" si="222"/>
        <v>0</v>
      </c>
      <c r="E549" s="3">
        <f t="shared" si="222"/>
        <v>0</v>
      </c>
    </row>
    <row r="550" spans="1:5" s="19" customFormat="1" ht="42.75" hidden="1" customHeight="1" x14ac:dyDescent="0.3">
      <c r="A550" s="18" t="s">
        <v>267</v>
      </c>
      <c r="B550" s="50" t="s">
        <v>350</v>
      </c>
      <c r="C550" s="21">
        <v>0</v>
      </c>
      <c r="D550" s="21">
        <v>0</v>
      </c>
      <c r="E550" s="21">
        <v>0</v>
      </c>
    </row>
    <row r="551" spans="1:5" ht="56.25" x14ac:dyDescent="0.3">
      <c r="A551" s="2" t="s">
        <v>469</v>
      </c>
      <c r="B551" s="106" t="s">
        <v>351</v>
      </c>
      <c r="C551" s="3">
        <f t="shared" ref="C551:E551" si="223">SUM(C552,C587)</f>
        <v>2944000</v>
      </c>
      <c r="D551" s="3">
        <f t="shared" si="223"/>
        <v>2939000</v>
      </c>
      <c r="E551" s="3">
        <f t="shared" si="223"/>
        <v>2939000</v>
      </c>
    </row>
    <row r="552" spans="1:5" ht="75" x14ac:dyDescent="0.3">
      <c r="A552" s="2" t="s">
        <v>468</v>
      </c>
      <c r="B552" s="106" t="s">
        <v>352</v>
      </c>
      <c r="C552" s="3">
        <f t="shared" ref="C552:E552" si="224">SUM(C553,C554,C558,C561,C564,C566,C569,C572,C574,C576,C578,C581,C584)</f>
        <v>2939000</v>
      </c>
      <c r="D552" s="3">
        <f t="shared" si="224"/>
        <v>2939000</v>
      </c>
      <c r="E552" s="3">
        <f t="shared" si="224"/>
        <v>2939000</v>
      </c>
    </row>
    <row r="553" spans="1:5" s="11" customFormat="1" ht="37.5" hidden="1" x14ac:dyDescent="0.3">
      <c r="A553" s="4" t="s">
        <v>535</v>
      </c>
      <c r="B553" s="49" t="s">
        <v>883</v>
      </c>
      <c r="C553" s="21">
        <v>0</v>
      </c>
      <c r="D553" s="21">
        <v>0</v>
      </c>
      <c r="E553" s="21">
        <v>0</v>
      </c>
    </row>
    <row r="554" spans="1:5" ht="150" x14ac:dyDescent="0.3">
      <c r="A554" s="2" t="s">
        <v>467</v>
      </c>
      <c r="B554" s="106" t="s">
        <v>353</v>
      </c>
      <c r="C554" s="3">
        <f t="shared" ref="C554:E554" si="225">SUM(C555:C557)</f>
        <v>1165000</v>
      </c>
      <c r="D554" s="3">
        <f t="shared" si="225"/>
        <v>1165000</v>
      </c>
      <c r="E554" s="3">
        <f t="shared" si="225"/>
        <v>1165000</v>
      </c>
    </row>
    <row r="555" spans="1:5" s="19" customFormat="1" hidden="1" x14ac:dyDescent="0.3">
      <c r="A555" s="18" t="s">
        <v>544</v>
      </c>
      <c r="B555" s="50" t="s">
        <v>551</v>
      </c>
      <c r="C555" s="21">
        <v>0</v>
      </c>
      <c r="D555" s="21">
        <v>0</v>
      </c>
      <c r="E555" s="21">
        <v>0</v>
      </c>
    </row>
    <row r="556" spans="1:5" s="19" customFormat="1" hidden="1" x14ac:dyDescent="0.3">
      <c r="A556" s="18" t="s">
        <v>267</v>
      </c>
      <c r="B556" s="50" t="s">
        <v>354</v>
      </c>
      <c r="C556" s="21">
        <v>1165000</v>
      </c>
      <c r="D556" s="21">
        <v>1165000</v>
      </c>
      <c r="E556" s="21">
        <v>1165000</v>
      </c>
    </row>
    <row r="557" spans="1:5" s="19" customFormat="1" hidden="1" x14ac:dyDescent="0.3">
      <c r="A557" s="18" t="s">
        <v>640</v>
      </c>
      <c r="B557" s="50" t="s">
        <v>820</v>
      </c>
      <c r="C557" s="21">
        <v>0</v>
      </c>
      <c r="D557" s="21">
        <v>0</v>
      </c>
      <c r="E557" s="21">
        <v>0</v>
      </c>
    </row>
    <row r="558" spans="1:5" ht="75" x14ac:dyDescent="0.3">
      <c r="A558" s="2" t="s">
        <v>511</v>
      </c>
      <c r="B558" s="106" t="s">
        <v>355</v>
      </c>
      <c r="C558" s="3">
        <f t="shared" ref="C558:E558" si="226">SUM(C560,C559)</f>
        <v>27000</v>
      </c>
      <c r="D558" s="3">
        <f t="shared" si="226"/>
        <v>27000</v>
      </c>
      <c r="E558" s="3">
        <f t="shared" si="226"/>
        <v>27000</v>
      </c>
    </row>
    <row r="559" spans="1:5" s="19" customFormat="1" ht="26.25" hidden="1" customHeight="1" x14ac:dyDescent="0.3">
      <c r="A559" s="18" t="s">
        <v>664</v>
      </c>
      <c r="B559" s="50" t="s">
        <v>815</v>
      </c>
      <c r="C559" s="21"/>
      <c r="D559" s="21"/>
      <c r="E559" s="21"/>
    </row>
    <row r="560" spans="1:5" s="19" customFormat="1" hidden="1" x14ac:dyDescent="0.3">
      <c r="A560" s="18" t="s">
        <v>267</v>
      </c>
      <c r="B560" s="50" t="s">
        <v>356</v>
      </c>
      <c r="C560" s="21">
        <v>27000</v>
      </c>
      <c r="D560" s="21">
        <v>27000</v>
      </c>
      <c r="E560" s="21">
        <v>27000</v>
      </c>
    </row>
    <row r="561" spans="1:5" ht="93.75" x14ac:dyDescent="0.3">
      <c r="A561" s="2" t="s">
        <v>466</v>
      </c>
      <c r="B561" s="106" t="s">
        <v>357</v>
      </c>
      <c r="C561" s="3">
        <f t="shared" ref="C561:E561" si="227">SUM(C562:C563)</f>
        <v>1000</v>
      </c>
      <c r="D561" s="3">
        <f t="shared" si="227"/>
        <v>1000</v>
      </c>
      <c r="E561" s="3">
        <f t="shared" si="227"/>
        <v>1000</v>
      </c>
    </row>
    <row r="562" spans="1:5" s="19" customFormat="1" hidden="1" x14ac:dyDescent="0.3">
      <c r="A562" s="18" t="s">
        <v>544</v>
      </c>
      <c r="B562" s="50" t="s">
        <v>831</v>
      </c>
      <c r="C562" s="21">
        <v>0</v>
      </c>
      <c r="D562" s="21">
        <v>0</v>
      </c>
      <c r="E562" s="21">
        <v>0</v>
      </c>
    </row>
    <row r="563" spans="1:5" s="19" customFormat="1" hidden="1" x14ac:dyDescent="0.3">
      <c r="A563" s="18" t="s">
        <v>267</v>
      </c>
      <c r="B563" s="50" t="s">
        <v>358</v>
      </c>
      <c r="C563" s="21">
        <v>1000</v>
      </c>
      <c r="D563" s="21">
        <v>1000</v>
      </c>
      <c r="E563" s="21">
        <v>1000</v>
      </c>
    </row>
    <row r="564" spans="1:5" ht="112.5" x14ac:dyDescent="0.3">
      <c r="A564" s="2" t="s">
        <v>465</v>
      </c>
      <c r="B564" s="106" t="s">
        <v>359</v>
      </c>
      <c r="C564" s="3">
        <f t="shared" ref="C564:E564" si="228">SUM(C565)</f>
        <v>22000</v>
      </c>
      <c r="D564" s="3">
        <f t="shared" si="228"/>
        <v>22000</v>
      </c>
      <c r="E564" s="3">
        <f t="shared" si="228"/>
        <v>22000</v>
      </c>
    </row>
    <row r="565" spans="1:5" s="19" customFormat="1" hidden="1" x14ac:dyDescent="0.3">
      <c r="A565" s="18" t="s">
        <v>267</v>
      </c>
      <c r="B565" s="50" t="s">
        <v>360</v>
      </c>
      <c r="C565" s="21">
        <v>22000</v>
      </c>
      <c r="D565" s="21">
        <v>22000</v>
      </c>
      <c r="E565" s="21">
        <v>22000</v>
      </c>
    </row>
    <row r="566" spans="1:5" s="15" customFormat="1" ht="75" x14ac:dyDescent="0.3">
      <c r="A566" s="2" t="s">
        <v>464</v>
      </c>
      <c r="B566" s="106" t="s">
        <v>361</v>
      </c>
      <c r="C566" s="3">
        <f t="shared" ref="C566:E566" si="229">SUM(C568,C567)</f>
        <v>8000</v>
      </c>
      <c r="D566" s="3">
        <f t="shared" si="229"/>
        <v>8000</v>
      </c>
      <c r="E566" s="3">
        <f t="shared" si="229"/>
        <v>8000</v>
      </c>
    </row>
    <row r="567" spans="1:5" s="19" customFormat="1" hidden="1" x14ac:dyDescent="0.3">
      <c r="A567" s="18" t="s">
        <v>544</v>
      </c>
      <c r="B567" s="77" t="s">
        <v>1307</v>
      </c>
      <c r="C567" s="21">
        <v>0</v>
      </c>
      <c r="D567" s="21">
        <v>0</v>
      </c>
      <c r="E567" s="21">
        <v>0</v>
      </c>
    </row>
    <row r="568" spans="1:5" s="19" customFormat="1" hidden="1" x14ac:dyDescent="0.3">
      <c r="A568" s="18" t="s">
        <v>267</v>
      </c>
      <c r="B568" s="50" t="s">
        <v>362</v>
      </c>
      <c r="C568" s="21">
        <v>8000</v>
      </c>
      <c r="D568" s="21">
        <v>8000</v>
      </c>
      <c r="E568" s="21">
        <v>8000</v>
      </c>
    </row>
    <row r="569" spans="1:5" ht="93.75" x14ac:dyDescent="0.3">
      <c r="A569" s="2" t="s">
        <v>463</v>
      </c>
      <c r="B569" s="106" t="s">
        <v>363</v>
      </c>
      <c r="C569" s="3">
        <f t="shared" ref="C569:E569" si="230">SUM(C570:C571)</f>
        <v>8000</v>
      </c>
      <c r="D569" s="3">
        <f t="shared" si="230"/>
        <v>8000</v>
      </c>
      <c r="E569" s="3">
        <f t="shared" si="230"/>
        <v>8000</v>
      </c>
    </row>
    <row r="570" spans="1:5" s="19" customFormat="1" hidden="1" x14ac:dyDescent="0.3">
      <c r="A570" s="18" t="s">
        <v>267</v>
      </c>
      <c r="B570" s="50" t="s">
        <v>364</v>
      </c>
      <c r="C570" s="21">
        <v>8000</v>
      </c>
      <c r="D570" s="21">
        <v>8000</v>
      </c>
      <c r="E570" s="21">
        <v>8000</v>
      </c>
    </row>
    <row r="571" spans="1:5" s="19" customFormat="1" hidden="1" x14ac:dyDescent="0.3">
      <c r="A571" s="18" t="s">
        <v>640</v>
      </c>
      <c r="B571" s="50" t="s">
        <v>550</v>
      </c>
      <c r="C571" s="21">
        <v>0</v>
      </c>
      <c r="D571" s="21">
        <v>0</v>
      </c>
      <c r="E571" s="21">
        <v>0</v>
      </c>
    </row>
    <row r="572" spans="1:5" ht="93.75" x14ac:dyDescent="0.3">
      <c r="A572" s="2" t="s">
        <v>850</v>
      </c>
      <c r="B572" s="106" t="s">
        <v>851</v>
      </c>
      <c r="C572" s="3">
        <f t="shared" ref="C572:E572" si="231">SUM(C573)</f>
        <v>1000</v>
      </c>
      <c r="D572" s="3">
        <f t="shared" si="231"/>
        <v>1000</v>
      </c>
      <c r="E572" s="3">
        <f t="shared" si="231"/>
        <v>1000</v>
      </c>
    </row>
    <row r="573" spans="1:5" s="19" customFormat="1" hidden="1" x14ac:dyDescent="0.3">
      <c r="A573" s="18" t="s">
        <v>267</v>
      </c>
      <c r="B573" s="50" t="s">
        <v>852</v>
      </c>
      <c r="C573" s="21">
        <v>1000</v>
      </c>
      <c r="D573" s="21">
        <v>1000</v>
      </c>
      <c r="E573" s="21">
        <v>1000</v>
      </c>
    </row>
    <row r="574" spans="1:5" ht="75" x14ac:dyDescent="0.3">
      <c r="A574" s="2" t="s">
        <v>665</v>
      </c>
      <c r="B574" s="106" t="s">
        <v>666</v>
      </c>
      <c r="C574" s="3">
        <f t="shared" ref="C574:E574" si="232">SUM(C575)</f>
        <v>1075000</v>
      </c>
      <c r="D574" s="3">
        <f t="shared" si="232"/>
        <v>1075000</v>
      </c>
      <c r="E574" s="3">
        <f t="shared" si="232"/>
        <v>1075000</v>
      </c>
    </row>
    <row r="575" spans="1:5" s="19" customFormat="1" hidden="1" x14ac:dyDescent="0.3">
      <c r="A575" s="18" t="s">
        <v>267</v>
      </c>
      <c r="B575" s="50" t="s">
        <v>667</v>
      </c>
      <c r="C575" s="21">
        <v>1075000</v>
      </c>
      <c r="D575" s="21">
        <v>1075000</v>
      </c>
      <c r="E575" s="21">
        <v>1075000</v>
      </c>
    </row>
    <row r="576" spans="1:5" ht="112.5" x14ac:dyDescent="0.3">
      <c r="A576" s="2" t="s">
        <v>462</v>
      </c>
      <c r="B576" s="106" t="s">
        <v>365</v>
      </c>
      <c r="C576" s="3">
        <f t="shared" ref="C576:E576" si="233">SUM(C577)</f>
        <v>488000</v>
      </c>
      <c r="D576" s="3">
        <f t="shared" si="233"/>
        <v>488000</v>
      </c>
      <c r="E576" s="3">
        <f t="shared" si="233"/>
        <v>488000</v>
      </c>
    </row>
    <row r="577" spans="1:5" s="19" customFormat="1" hidden="1" x14ac:dyDescent="0.3">
      <c r="A577" s="18" t="s">
        <v>267</v>
      </c>
      <c r="B577" s="50" t="s">
        <v>366</v>
      </c>
      <c r="C577" s="21">
        <v>488000</v>
      </c>
      <c r="D577" s="21">
        <v>488000</v>
      </c>
      <c r="E577" s="21">
        <v>488000</v>
      </c>
    </row>
    <row r="578" spans="1:5" ht="93.75" x14ac:dyDescent="0.3">
      <c r="A578" s="2" t="s">
        <v>461</v>
      </c>
      <c r="B578" s="106" t="s">
        <v>367</v>
      </c>
      <c r="C578" s="3">
        <f t="shared" ref="C578:E578" si="234">SUM(C579:C580)</f>
        <v>31000</v>
      </c>
      <c r="D578" s="3">
        <f t="shared" si="234"/>
        <v>31000</v>
      </c>
      <c r="E578" s="3">
        <f t="shared" si="234"/>
        <v>31000</v>
      </c>
    </row>
    <row r="579" spans="1:5" s="19" customFormat="1" hidden="1" x14ac:dyDescent="0.3">
      <c r="A579" s="18" t="s">
        <v>267</v>
      </c>
      <c r="B579" s="50" t="s">
        <v>368</v>
      </c>
      <c r="C579" s="21">
        <v>0</v>
      </c>
      <c r="D579" s="21">
        <v>0</v>
      </c>
      <c r="E579" s="21">
        <v>0</v>
      </c>
    </row>
    <row r="580" spans="1:5" s="19" customFormat="1" hidden="1" x14ac:dyDescent="0.3">
      <c r="A580" s="18" t="s">
        <v>640</v>
      </c>
      <c r="B580" s="50" t="s">
        <v>864</v>
      </c>
      <c r="C580" s="21">
        <v>31000</v>
      </c>
      <c r="D580" s="21">
        <v>31000</v>
      </c>
      <c r="E580" s="21">
        <v>31000</v>
      </c>
    </row>
    <row r="581" spans="1:5" ht="131.25" x14ac:dyDescent="0.3">
      <c r="A581" s="8" t="s">
        <v>460</v>
      </c>
      <c r="B581" s="106" t="s">
        <v>369</v>
      </c>
      <c r="C581" s="3">
        <f t="shared" ref="C581:E581" si="235">SUM(C582:C583)</f>
        <v>16000</v>
      </c>
      <c r="D581" s="3">
        <f t="shared" si="235"/>
        <v>16000</v>
      </c>
      <c r="E581" s="3">
        <f t="shared" si="235"/>
        <v>16000</v>
      </c>
    </row>
    <row r="582" spans="1:5" s="19" customFormat="1" hidden="1" x14ac:dyDescent="0.3">
      <c r="A582" s="89" t="s">
        <v>544</v>
      </c>
      <c r="B582" s="50" t="s">
        <v>832</v>
      </c>
      <c r="C582" s="21">
        <v>8000</v>
      </c>
      <c r="D582" s="21">
        <v>8000</v>
      </c>
      <c r="E582" s="21">
        <v>8000</v>
      </c>
    </row>
    <row r="583" spans="1:5" s="19" customFormat="1" hidden="1" x14ac:dyDescent="0.3">
      <c r="A583" s="18" t="s">
        <v>267</v>
      </c>
      <c r="B583" s="50" t="s">
        <v>370</v>
      </c>
      <c r="C583" s="21">
        <v>8000</v>
      </c>
      <c r="D583" s="21">
        <v>8000</v>
      </c>
      <c r="E583" s="21">
        <v>8000</v>
      </c>
    </row>
    <row r="584" spans="1:5" ht="75" x14ac:dyDescent="0.3">
      <c r="A584" s="2" t="s">
        <v>459</v>
      </c>
      <c r="B584" s="106" t="s">
        <v>371</v>
      </c>
      <c r="C584" s="3">
        <f t="shared" ref="C584:E584" si="236">SUM(C585:C586)</f>
        <v>97000</v>
      </c>
      <c r="D584" s="3">
        <f t="shared" si="236"/>
        <v>97000</v>
      </c>
      <c r="E584" s="3">
        <f t="shared" si="236"/>
        <v>97000</v>
      </c>
    </row>
    <row r="585" spans="1:5" s="19" customFormat="1" hidden="1" x14ac:dyDescent="0.3">
      <c r="A585" s="18" t="s">
        <v>544</v>
      </c>
      <c r="B585" s="50" t="s">
        <v>627</v>
      </c>
      <c r="C585" s="21">
        <v>45000</v>
      </c>
      <c r="D585" s="21">
        <v>45000</v>
      </c>
      <c r="E585" s="21">
        <v>45000</v>
      </c>
    </row>
    <row r="586" spans="1:5" s="19" customFormat="1" hidden="1" x14ac:dyDescent="0.3">
      <c r="A586" s="18" t="s">
        <v>267</v>
      </c>
      <c r="B586" s="50" t="s">
        <v>372</v>
      </c>
      <c r="C586" s="21">
        <v>52000</v>
      </c>
      <c r="D586" s="21">
        <v>52000</v>
      </c>
      <c r="E586" s="21">
        <v>52000</v>
      </c>
    </row>
    <row r="587" spans="1:5" ht="56.25" x14ac:dyDescent="0.3">
      <c r="A587" s="2" t="s">
        <v>458</v>
      </c>
      <c r="B587" s="106" t="s">
        <v>373</v>
      </c>
      <c r="C587" s="3">
        <f t="shared" ref="C587:E587" si="237">SUM(C588,C590)</f>
        <v>5000</v>
      </c>
      <c r="D587" s="3">
        <f t="shared" si="237"/>
        <v>0</v>
      </c>
      <c r="E587" s="3">
        <f t="shared" si="237"/>
        <v>0</v>
      </c>
    </row>
    <row r="588" spans="1:5" ht="93.75" x14ac:dyDescent="0.3">
      <c r="A588" s="2" t="s">
        <v>1602</v>
      </c>
      <c r="B588" s="106" t="s">
        <v>1603</v>
      </c>
      <c r="C588" s="3">
        <f t="shared" ref="C588:E588" si="238">C589</f>
        <v>5000</v>
      </c>
      <c r="D588" s="3">
        <f t="shared" si="238"/>
        <v>0</v>
      </c>
      <c r="E588" s="3">
        <f t="shared" si="238"/>
        <v>0</v>
      </c>
    </row>
    <row r="589" spans="1:5" s="19" customFormat="1" hidden="1" x14ac:dyDescent="0.3">
      <c r="A589" s="18" t="s">
        <v>177</v>
      </c>
      <c r="B589" s="77" t="s">
        <v>1604</v>
      </c>
      <c r="C589" s="21">
        <v>5000</v>
      </c>
      <c r="D589" s="21">
        <v>0</v>
      </c>
      <c r="E589" s="21">
        <v>0</v>
      </c>
    </row>
    <row r="590" spans="1:5" s="71" customFormat="1" ht="75" hidden="1" x14ac:dyDescent="0.3">
      <c r="A590" s="78" t="s">
        <v>1191</v>
      </c>
      <c r="B590" s="79" t="s">
        <v>1206</v>
      </c>
      <c r="C590" s="76">
        <f t="shared" ref="C590:E590" si="239">C591</f>
        <v>0</v>
      </c>
      <c r="D590" s="76">
        <f t="shared" si="239"/>
        <v>0</v>
      </c>
      <c r="E590" s="76">
        <f t="shared" si="239"/>
        <v>0</v>
      </c>
    </row>
    <row r="591" spans="1:5" s="19" customFormat="1" hidden="1" x14ac:dyDescent="0.3">
      <c r="A591" s="18" t="s">
        <v>339</v>
      </c>
      <c r="B591" s="50" t="s">
        <v>1192</v>
      </c>
      <c r="C591" s="21">
        <v>0</v>
      </c>
      <c r="D591" s="21">
        <v>0</v>
      </c>
      <c r="E591" s="21">
        <v>0</v>
      </c>
    </row>
    <row r="592" spans="1:5" ht="56.25" x14ac:dyDescent="0.3">
      <c r="A592" s="2" t="s">
        <v>457</v>
      </c>
      <c r="B592" s="106" t="s">
        <v>374</v>
      </c>
      <c r="C592" s="3">
        <f t="shared" ref="C592:E592" si="240">SUM(C593)</f>
        <v>7555000</v>
      </c>
      <c r="D592" s="3">
        <f t="shared" si="240"/>
        <v>7555000</v>
      </c>
      <c r="E592" s="3">
        <f t="shared" si="240"/>
        <v>7555000</v>
      </c>
    </row>
    <row r="593" spans="1:5" ht="75" x14ac:dyDescent="0.3">
      <c r="A593" s="2" t="s">
        <v>456</v>
      </c>
      <c r="B593" s="106" t="s">
        <v>375</v>
      </c>
      <c r="C593" s="3">
        <f t="shared" ref="C593:E593" si="241">SUM(C594,C595,C597,C599,C602,C604,C607,C609,C612,C615,C618)</f>
        <v>7555000</v>
      </c>
      <c r="D593" s="3">
        <f t="shared" si="241"/>
        <v>7555000</v>
      </c>
      <c r="E593" s="3">
        <f t="shared" si="241"/>
        <v>7555000</v>
      </c>
    </row>
    <row r="594" spans="1:5" ht="37.5" hidden="1" x14ac:dyDescent="0.3">
      <c r="A594" s="18" t="s">
        <v>600</v>
      </c>
      <c r="B594" s="50" t="s">
        <v>1204</v>
      </c>
      <c r="C594" s="21">
        <v>0</v>
      </c>
      <c r="D594" s="21">
        <v>0</v>
      </c>
      <c r="E594" s="21">
        <v>0</v>
      </c>
    </row>
    <row r="595" spans="1:5" ht="122.25" hidden="1" customHeight="1" x14ac:dyDescent="0.3">
      <c r="A595" s="2" t="s">
        <v>556</v>
      </c>
      <c r="B595" s="106" t="s">
        <v>557</v>
      </c>
      <c r="C595" s="3">
        <f t="shared" ref="C595:E595" si="242">SUM(C596:C596)</f>
        <v>0</v>
      </c>
      <c r="D595" s="3">
        <f t="shared" si="242"/>
        <v>0</v>
      </c>
      <c r="E595" s="3">
        <f t="shared" si="242"/>
        <v>0</v>
      </c>
    </row>
    <row r="596" spans="1:5" s="19" customFormat="1" hidden="1" x14ac:dyDescent="0.3">
      <c r="A596" s="18" t="s">
        <v>544</v>
      </c>
      <c r="B596" s="50" t="s">
        <v>558</v>
      </c>
      <c r="C596" s="21">
        <v>0</v>
      </c>
      <c r="D596" s="21">
        <v>0</v>
      </c>
      <c r="E596" s="21">
        <v>0</v>
      </c>
    </row>
    <row r="597" spans="1:5" ht="111" hidden="1" customHeight="1" x14ac:dyDescent="0.3">
      <c r="A597" s="2" t="s">
        <v>455</v>
      </c>
      <c r="B597" s="106" t="s">
        <v>376</v>
      </c>
      <c r="C597" s="3">
        <f t="shared" ref="C597:E597" si="243">SUM(C598)</f>
        <v>0</v>
      </c>
      <c r="D597" s="3">
        <f t="shared" si="243"/>
        <v>0</v>
      </c>
      <c r="E597" s="3">
        <f t="shared" si="243"/>
        <v>0</v>
      </c>
    </row>
    <row r="598" spans="1:5" s="19" customFormat="1" ht="35.25" hidden="1" customHeight="1" x14ac:dyDescent="0.3">
      <c r="A598" s="18" t="s">
        <v>267</v>
      </c>
      <c r="B598" s="50" t="s">
        <v>377</v>
      </c>
      <c r="C598" s="21">
        <v>0</v>
      </c>
      <c r="D598" s="21">
        <v>0</v>
      </c>
      <c r="E598" s="21">
        <v>0</v>
      </c>
    </row>
    <row r="599" spans="1:5" ht="93.75" x14ac:dyDescent="0.3">
      <c r="A599" s="2" t="s">
        <v>454</v>
      </c>
      <c r="B599" s="106" t="s">
        <v>378</v>
      </c>
      <c r="C599" s="3">
        <f t="shared" ref="C599:E599" si="244">SUM(C600:C601)</f>
        <v>62000</v>
      </c>
      <c r="D599" s="3">
        <f t="shared" si="244"/>
        <v>62000</v>
      </c>
      <c r="E599" s="3">
        <f t="shared" si="244"/>
        <v>62000</v>
      </c>
    </row>
    <row r="600" spans="1:5" s="19" customFormat="1" hidden="1" x14ac:dyDescent="0.3">
      <c r="A600" s="18" t="s">
        <v>544</v>
      </c>
      <c r="B600" s="50" t="s">
        <v>552</v>
      </c>
      <c r="C600" s="21">
        <v>0</v>
      </c>
      <c r="D600" s="21">
        <v>0</v>
      </c>
      <c r="E600" s="21">
        <v>0</v>
      </c>
    </row>
    <row r="601" spans="1:5" s="19" customFormat="1" hidden="1" x14ac:dyDescent="0.3">
      <c r="A601" s="18" t="s">
        <v>267</v>
      </c>
      <c r="B601" s="50" t="s">
        <v>379</v>
      </c>
      <c r="C601" s="21">
        <v>62000</v>
      </c>
      <c r="D601" s="21">
        <v>62000</v>
      </c>
      <c r="E601" s="21">
        <v>62000</v>
      </c>
    </row>
    <row r="602" spans="1:5" ht="93.75" x14ac:dyDescent="0.3">
      <c r="A602" s="2" t="s">
        <v>453</v>
      </c>
      <c r="B602" s="106" t="s">
        <v>380</v>
      </c>
      <c r="C602" s="3">
        <f t="shared" ref="C602:E602" si="245">SUM(C603)</f>
        <v>109000</v>
      </c>
      <c r="D602" s="3">
        <f t="shared" si="245"/>
        <v>109000</v>
      </c>
      <c r="E602" s="3">
        <f t="shared" si="245"/>
        <v>109000</v>
      </c>
    </row>
    <row r="603" spans="1:5" s="19" customFormat="1" hidden="1" x14ac:dyDescent="0.3">
      <c r="A603" s="18" t="s">
        <v>267</v>
      </c>
      <c r="B603" s="50" t="s">
        <v>381</v>
      </c>
      <c r="C603" s="21">
        <v>109000</v>
      </c>
      <c r="D603" s="21">
        <v>109000</v>
      </c>
      <c r="E603" s="21">
        <v>109000</v>
      </c>
    </row>
    <row r="604" spans="1:5" ht="206.25" x14ac:dyDescent="0.3">
      <c r="A604" s="2" t="s">
        <v>451</v>
      </c>
      <c r="B604" s="106" t="s">
        <v>382</v>
      </c>
      <c r="C604" s="3">
        <f t="shared" ref="C604:E604" si="246">SUM(C606,C605)</f>
        <v>44000</v>
      </c>
      <c r="D604" s="3">
        <f t="shared" si="246"/>
        <v>44000</v>
      </c>
      <c r="E604" s="3">
        <f t="shared" si="246"/>
        <v>44000</v>
      </c>
    </row>
    <row r="605" spans="1:5" s="19" customFormat="1" hidden="1" x14ac:dyDescent="0.3">
      <c r="A605" s="18" t="s">
        <v>544</v>
      </c>
      <c r="B605" s="77" t="s">
        <v>1436</v>
      </c>
      <c r="C605" s="21">
        <v>2000</v>
      </c>
      <c r="D605" s="21">
        <v>2000</v>
      </c>
      <c r="E605" s="21">
        <v>2000</v>
      </c>
    </row>
    <row r="606" spans="1:5" s="19" customFormat="1" hidden="1" x14ac:dyDescent="0.3">
      <c r="A606" s="18" t="s">
        <v>267</v>
      </c>
      <c r="B606" s="50" t="s">
        <v>383</v>
      </c>
      <c r="C606" s="21">
        <v>42000</v>
      </c>
      <c r="D606" s="21">
        <v>42000</v>
      </c>
      <c r="E606" s="21">
        <v>42000</v>
      </c>
    </row>
    <row r="607" spans="1:5" ht="93.75" x14ac:dyDescent="0.3">
      <c r="A607" s="8" t="s">
        <v>1118</v>
      </c>
      <c r="B607" s="106" t="s">
        <v>1109</v>
      </c>
      <c r="C607" s="3">
        <f t="shared" ref="C607:E607" si="247">SUM(C608)</f>
        <v>114000</v>
      </c>
      <c r="D607" s="3">
        <f t="shared" si="247"/>
        <v>114000</v>
      </c>
      <c r="E607" s="3">
        <f t="shared" si="247"/>
        <v>114000</v>
      </c>
    </row>
    <row r="608" spans="1:5" s="19" customFormat="1" hidden="1" x14ac:dyDescent="0.3">
      <c r="A608" s="18" t="s">
        <v>267</v>
      </c>
      <c r="B608" s="50" t="s">
        <v>1110</v>
      </c>
      <c r="C608" s="21">
        <v>114000</v>
      </c>
      <c r="D608" s="21">
        <v>114000</v>
      </c>
      <c r="E608" s="21">
        <v>114000</v>
      </c>
    </row>
    <row r="609" spans="1:5" ht="112.5" x14ac:dyDescent="0.3">
      <c r="A609" s="8" t="s">
        <v>835</v>
      </c>
      <c r="B609" s="106" t="s">
        <v>833</v>
      </c>
      <c r="C609" s="3">
        <f t="shared" ref="C609:E609" si="248">SUM(C610,C611)</f>
        <v>1000</v>
      </c>
      <c r="D609" s="3">
        <f t="shared" si="248"/>
        <v>1000</v>
      </c>
      <c r="E609" s="3">
        <f t="shared" si="248"/>
        <v>1000</v>
      </c>
    </row>
    <row r="610" spans="1:5" s="19" customFormat="1" hidden="1" x14ac:dyDescent="0.3">
      <c r="A610" s="18" t="s">
        <v>544</v>
      </c>
      <c r="B610" s="50" t="s">
        <v>834</v>
      </c>
      <c r="C610" s="21">
        <v>0</v>
      </c>
      <c r="D610" s="21">
        <v>0</v>
      </c>
      <c r="E610" s="21">
        <v>0</v>
      </c>
    </row>
    <row r="611" spans="1:5" s="19" customFormat="1" hidden="1" x14ac:dyDescent="0.3">
      <c r="A611" s="18" t="s">
        <v>267</v>
      </c>
      <c r="B611" s="50" t="s">
        <v>1241</v>
      </c>
      <c r="C611" s="21">
        <v>1000</v>
      </c>
      <c r="D611" s="21">
        <v>1000</v>
      </c>
      <c r="E611" s="21">
        <v>1000</v>
      </c>
    </row>
    <row r="612" spans="1:5" ht="112.5" x14ac:dyDescent="0.3">
      <c r="A612" s="2" t="s">
        <v>790</v>
      </c>
      <c r="B612" s="106" t="s">
        <v>554</v>
      </c>
      <c r="C612" s="3">
        <f t="shared" ref="C612:E612" si="249">SUM(C614+C613)</f>
        <v>52000</v>
      </c>
      <c r="D612" s="3">
        <f t="shared" si="249"/>
        <v>52000</v>
      </c>
      <c r="E612" s="3">
        <f t="shared" si="249"/>
        <v>52000</v>
      </c>
    </row>
    <row r="613" spans="1:5" s="19" customFormat="1" hidden="1" x14ac:dyDescent="0.3">
      <c r="A613" s="18" t="s">
        <v>544</v>
      </c>
      <c r="B613" s="77" t="s">
        <v>1573</v>
      </c>
      <c r="C613" s="21">
        <v>1000</v>
      </c>
      <c r="D613" s="21">
        <v>1000</v>
      </c>
      <c r="E613" s="21">
        <v>1000</v>
      </c>
    </row>
    <row r="614" spans="1:5" s="19" customFormat="1" hidden="1" x14ac:dyDescent="0.3">
      <c r="A614" s="18" t="s">
        <v>267</v>
      </c>
      <c r="B614" s="50" t="s">
        <v>553</v>
      </c>
      <c r="C614" s="21">
        <v>51000</v>
      </c>
      <c r="D614" s="21">
        <v>51000</v>
      </c>
      <c r="E614" s="21">
        <v>51000</v>
      </c>
    </row>
    <row r="615" spans="1:5" ht="93.75" x14ac:dyDescent="0.3">
      <c r="A615" s="2" t="s">
        <v>450</v>
      </c>
      <c r="B615" s="106" t="s">
        <v>384</v>
      </c>
      <c r="C615" s="3">
        <f t="shared" ref="C615:E615" si="250">SUM(C616:C617)</f>
        <v>121000</v>
      </c>
      <c r="D615" s="3">
        <f t="shared" si="250"/>
        <v>121000</v>
      </c>
      <c r="E615" s="3">
        <f t="shared" si="250"/>
        <v>121000</v>
      </c>
    </row>
    <row r="616" spans="1:5" s="19" customFormat="1" hidden="1" x14ac:dyDescent="0.3">
      <c r="A616" s="18" t="s">
        <v>544</v>
      </c>
      <c r="B616" s="50" t="s">
        <v>555</v>
      </c>
      <c r="C616" s="21">
        <v>92000</v>
      </c>
      <c r="D616" s="21">
        <v>92000</v>
      </c>
      <c r="E616" s="21">
        <v>92000</v>
      </c>
    </row>
    <row r="617" spans="1:5" s="19" customFormat="1" hidden="1" x14ac:dyDescent="0.3">
      <c r="A617" s="18" t="s">
        <v>267</v>
      </c>
      <c r="B617" s="50" t="s">
        <v>385</v>
      </c>
      <c r="C617" s="21">
        <v>29000</v>
      </c>
      <c r="D617" s="21">
        <v>29000</v>
      </c>
      <c r="E617" s="21">
        <v>29000</v>
      </c>
    </row>
    <row r="618" spans="1:5" ht="75" x14ac:dyDescent="0.3">
      <c r="A618" s="2" t="s">
        <v>452</v>
      </c>
      <c r="B618" s="106" t="s">
        <v>386</v>
      </c>
      <c r="C618" s="3">
        <f t="shared" ref="C618:E618" si="251">SUM(C619:C622)</f>
        <v>7052000</v>
      </c>
      <c r="D618" s="3">
        <f t="shared" si="251"/>
        <v>7052000</v>
      </c>
      <c r="E618" s="3">
        <f t="shared" si="251"/>
        <v>7052000</v>
      </c>
    </row>
    <row r="619" spans="1:5" s="19" customFormat="1" hidden="1" x14ac:dyDescent="0.3">
      <c r="A619" s="18" t="s">
        <v>544</v>
      </c>
      <c r="B619" s="50" t="s">
        <v>611</v>
      </c>
      <c r="C619" s="21">
        <v>2000</v>
      </c>
      <c r="D619" s="21">
        <v>2000</v>
      </c>
      <c r="E619" s="21">
        <v>2000</v>
      </c>
    </row>
    <row r="620" spans="1:5" s="19" customFormat="1" hidden="1" x14ac:dyDescent="0.3">
      <c r="A620" s="18" t="s">
        <v>1550</v>
      </c>
      <c r="B620" s="50" t="s">
        <v>1549</v>
      </c>
      <c r="C620" s="21">
        <v>128000</v>
      </c>
      <c r="D620" s="21">
        <v>128000</v>
      </c>
      <c r="E620" s="21">
        <v>128000</v>
      </c>
    </row>
    <row r="621" spans="1:5" s="19" customFormat="1" hidden="1" x14ac:dyDescent="0.3">
      <c r="A621" s="18" t="s">
        <v>267</v>
      </c>
      <c r="B621" s="50" t="s">
        <v>387</v>
      </c>
      <c r="C621" s="21">
        <v>6922000</v>
      </c>
      <c r="D621" s="21">
        <v>6922000</v>
      </c>
      <c r="E621" s="21">
        <v>6922000</v>
      </c>
    </row>
    <row r="622" spans="1:5" s="19" customFormat="1" hidden="1" x14ac:dyDescent="0.3">
      <c r="A622" s="18" t="s">
        <v>1438</v>
      </c>
      <c r="B622" s="50" t="s">
        <v>1437</v>
      </c>
      <c r="C622" s="21">
        <v>0</v>
      </c>
      <c r="D622" s="21">
        <v>0</v>
      </c>
      <c r="E622" s="21">
        <v>0</v>
      </c>
    </row>
    <row r="623" spans="1:5" ht="93.75" x14ac:dyDescent="0.3">
      <c r="A623" s="2" t="s">
        <v>641</v>
      </c>
      <c r="B623" s="106" t="s">
        <v>642</v>
      </c>
      <c r="C623" s="3">
        <f t="shared" ref="C623:E623" si="252">SUM(C624)</f>
        <v>1842000</v>
      </c>
      <c r="D623" s="3">
        <f t="shared" si="252"/>
        <v>1842000</v>
      </c>
      <c r="E623" s="3">
        <f t="shared" si="252"/>
        <v>1842000</v>
      </c>
    </row>
    <row r="624" spans="1:5" ht="112.5" x14ac:dyDescent="0.3">
      <c r="A624" s="2" t="s">
        <v>643</v>
      </c>
      <c r="B624" s="106" t="s">
        <v>644</v>
      </c>
      <c r="C624" s="3">
        <f t="shared" ref="C624:E624" si="253">SUM(C625:C626)</f>
        <v>1842000</v>
      </c>
      <c r="D624" s="3">
        <f t="shared" si="253"/>
        <v>1842000</v>
      </c>
      <c r="E624" s="3">
        <f t="shared" si="253"/>
        <v>1842000</v>
      </c>
    </row>
    <row r="625" spans="1:5" s="19" customFormat="1" hidden="1" x14ac:dyDescent="0.3">
      <c r="A625" s="18" t="s">
        <v>267</v>
      </c>
      <c r="B625" s="50" t="s">
        <v>645</v>
      </c>
      <c r="C625" s="21">
        <v>1827000</v>
      </c>
      <c r="D625" s="21">
        <v>1827000</v>
      </c>
      <c r="E625" s="21">
        <v>1827000</v>
      </c>
    </row>
    <row r="626" spans="1:5" s="19" customFormat="1" ht="37.5" hidden="1" x14ac:dyDescent="0.3">
      <c r="A626" s="18" t="s">
        <v>602</v>
      </c>
      <c r="B626" s="50" t="s">
        <v>646</v>
      </c>
      <c r="C626" s="21">
        <v>15000</v>
      </c>
      <c r="D626" s="21">
        <v>15000</v>
      </c>
      <c r="E626" s="21">
        <v>15000</v>
      </c>
    </row>
    <row r="627" spans="1:5" ht="37.5" x14ac:dyDescent="0.3">
      <c r="A627" s="2" t="s">
        <v>559</v>
      </c>
      <c r="B627" s="106" t="s">
        <v>560</v>
      </c>
      <c r="C627" s="3">
        <f t="shared" ref="C627:E627" si="254">SUM(C628,C631)</f>
        <v>1923000</v>
      </c>
      <c r="D627" s="3">
        <f t="shared" si="254"/>
        <v>1923000</v>
      </c>
      <c r="E627" s="3">
        <f t="shared" si="254"/>
        <v>1923000</v>
      </c>
    </row>
    <row r="628" spans="1:5" ht="56.25" x14ac:dyDescent="0.3">
      <c r="A628" s="2" t="s">
        <v>762</v>
      </c>
      <c r="B628" s="106" t="s">
        <v>789</v>
      </c>
      <c r="C628" s="3">
        <f t="shared" ref="C628:E628" si="255">SUM(C629,C630)</f>
        <v>1356000</v>
      </c>
      <c r="D628" s="3">
        <f t="shared" si="255"/>
        <v>1356000</v>
      </c>
      <c r="E628" s="3">
        <f t="shared" si="255"/>
        <v>1356000</v>
      </c>
    </row>
    <row r="629" spans="1:5" s="19" customFormat="1" hidden="1" x14ac:dyDescent="0.3">
      <c r="A629" s="18" t="s">
        <v>544</v>
      </c>
      <c r="B629" s="50" t="s">
        <v>763</v>
      </c>
      <c r="C629" s="21">
        <v>1353000</v>
      </c>
      <c r="D629" s="21">
        <v>1353000</v>
      </c>
      <c r="E629" s="21">
        <v>1353000</v>
      </c>
    </row>
    <row r="630" spans="1:5" s="19" customFormat="1" hidden="1" x14ac:dyDescent="0.3">
      <c r="A630" s="18" t="s">
        <v>267</v>
      </c>
      <c r="B630" s="50" t="s">
        <v>1341</v>
      </c>
      <c r="C630" s="21">
        <v>3000</v>
      </c>
      <c r="D630" s="21">
        <v>3000</v>
      </c>
      <c r="E630" s="21">
        <v>3000</v>
      </c>
    </row>
    <row r="631" spans="1:5" s="24" customFormat="1" ht="37.5" x14ac:dyDescent="0.3">
      <c r="A631" s="62" t="s">
        <v>561</v>
      </c>
      <c r="B631" s="106" t="s">
        <v>562</v>
      </c>
      <c r="C631" s="25">
        <f t="shared" ref="C631:E631" si="256">SUM(C632)</f>
        <v>567000</v>
      </c>
      <c r="D631" s="25">
        <f t="shared" si="256"/>
        <v>567000</v>
      </c>
      <c r="E631" s="25">
        <f t="shared" si="256"/>
        <v>567000</v>
      </c>
    </row>
    <row r="632" spans="1:5" s="19" customFormat="1" hidden="1" x14ac:dyDescent="0.3">
      <c r="A632" s="18" t="s">
        <v>544</v>
      </c>
      <c r="B632" s="50" t="s">
        <v>563</v>
      </c>
      <c r="C632" s="21">
        <v>567000</v>
      </c>
      <c r="D632" s="21">
        <v>567000</v>
      </c>
      <c r="E632" s="21">
        <v>567000</v>
      </c>
    </row>
    <row r="633" spans="1:5" s="16" customFormat="1" ht="93.75" x14ac:dyDescent="0.3">
      <c r="A633" s="2" t="s">
        <v>388</v>
      </c>
      <c r="B633" s="106" t="s">
        <v>1116</v>
      </c>
      <c r="C633" s="3">
        <f t="shared" ref="C633:E633" si="257">SUM(C634,C653)</f>
        <v>15047338</v>
      </c>
      <c r="D633" s="3">
        <f t="shared" si="257"/>
        <v>17443705</v>
      </c>
      <c r="E633" s="3">
        <f t="shared" si="257"/>
        <v>20613044</v>
      </c>
    </row>
    <row r="634" spans="1:5" s="16" customFormat="1" ht="56.25" x14ac:dyDescent="0.3">
      <c r="A634" s="2" t="s">
        <v>389</v>
      </c>
      <c r="B634" s="106" t="s">
        <v>390</v>
      </c>
      <c r="C634" s="3">
        <f t="shared" ref="C634:E634" si="258">SUM(C635)</f>
        <v>1155692</v>
      </c>
      <c r="D634" s="3">
        <f t="shared" si="258"/>
        <v>1350447</v>
      </c>
      <c r="E634" s="3">
        <f t="shared" si="258"/>
        <v>1124167</v>
      </c>
    </row>
    <row r="635" spans="1:5" s="16" customFormat="1" ht="56.25" x14ac:dyDescent="0.3">
      <c r="A635" s="2" t="s">
        <v>391</v>
      </c>
      <c r="B635" s="106" t="s">
        <v>392</v>
      </c>
      <c r="C635" s="3">
        <f>SUM(C636:C644,C645)</f>
        <v>1155692</v>
      </c>
      <c r="D635" s="3">
        <f t="shared" ref="D635:E635" si="259">SUM(D636:D644,D645)</f>
        <v>1350447</v>
      </c>
      <c r="E635" s="3">
        <f t="shared" si="259"/>
        <v>1124167</v>
      </c>
    </row>
    <row r="636" spans="1:5" s="19" customFormat="1" hidden="1" x14ac:dyDescent="0.3">
      <c r="A636" s="18" t="s">
        <v>176</v>
      </c>
      <c r="B636" s="50" t="s">
        <v>393</v>
      </c>
      <c r="C636" s="120">
        <v>0</v>
      </c>
      <c r="D636" s="120">
        <v>0</v>
      </c>
      <c r="E636" s="120">
        <v>0</v>
      </c>
    </row>
    <row r="637" spans="1:5" s="19" customFormat="1" hidden="1" x14ac:dyDescent="0.3">
      <c r="A637" s="18" t="s">
        <v>1359</v>
      </c>
      <c r="B637" s="50" t="s">
        <v>394</v>
      </c>
      <c r="C637" s="21">
        <v>0</v>
      </c>
      <c r="D637" s="21">
        <v>0</v>
      </c>
      <c r="E637" s="21">
        <v>0</v>
      </c>
    </row>
    <row r="638" spans="1:5" s="19" customFormat="1" hidden="1" x14ac:dyDescent="0.3">
      <c r="A638" s="18" t="s">
        <v>223</v>
      </c>
      <c r="B638" s="50" t="s">
        <v>668</v>
      </c>
      <c r="C638" s="21">
        <v>0</v>
      </c>
      <c r="D638" s="21">
        <v>0</v>
      </c>
      <c r="E638" s="21">
        <v>0</v>
      </c>
    </row>
    <row r="639" spans="1:5" s="19" customFormat="1" hidden="1" x14ac:dyDescent="0.3">
      <c r="A639" s="18" t="s">
        <v>224</v>
      </c>
      <c r="B639" s="50" t="s">
        <v>395</v>
      </c>
      <c r="C639" s="21">
        <v>0</v>
      </c>
      <c r="D639" s="21">
        <v>0</v>
      </c>
      <c r="E639" s="21">
        <v>0</v>
      </c>
    </row>
    <row r="640" spans="1:5" s="19" customFormat="1" hidden="1" x14ac:dyDescent="0.3">
      <c r="A640" s="18" t="s">
        <v>225</v>
      </c>
      <c r="B640" s="50" t="s">
        <v>396</v>
      </c>
      <c r="C640" s="21">
        <v>0</v>
      </c>
      <c r="D640" s="21">
        <v>0</v>
      </c>
      <c r="E640" s="21">
        <v>0</v>
      </c>
    </row>
    <row r="641" spans="1:5" s="19" customFormat="1" hidden="1" x14ac:dyDescent="0.3">
      <c r="A641" s="18" t="s">
        <v>1169</v>
      </c>
      <c r="B641" s="50" t="s">
        <v>1170</v>
      </c>
      <c r="C641" s="21">
        <v>0</v>
      </c>
      <c r="D641" s="21">
        <v>0</v>
      </c>
      <c r="E641" s="21">
        <v>0</v>
      </c>
    </row>
    <row r="642" spans="1:5" s="19" customFormat="1" hidden="1" x14ac:dyDescent="0.3">
      <c r="A642" s="18" t="s">
        <v>149</v>
      </c>
      <c r="B642" s="50" t="s">
        <v>817</v>
      </c>
      <c r="C642" s="21">
        <v>0</v>
      </c>
      <c r="D642" s="21">
        <v>0</v>
      </c>
      <c r="E642" s="21">
        <v>0</v>
      </c>
    </row>
    <row r="643" spans="1:5" s="19" customFormat="1" ht="37.5" hidden="1" x14ac:dyDescent="0.3">
      <c r="A643" s="18" t="s">
        <v>138</v>
      </c>
      <c r="B643" s="50" t="s">
        <v>765</v>
      </c>
      <c r="C643" s="120">
        <v>0</v>
      </c>
      <c r="D643" s="120">
        <v>0</v>
      </c>
      <c r="E643" s="120">
        <v>0</v>
      </c>
    </row>
    <row r="644" spans="1:5" s="19" customFormat="1" ht="48" hidden="1" customHeight="1" x14ac:dyDescent="0.3">
      <c r="A644" s="18" t="s">
        <v>177</v>
      </c>
      <c r="B644" s="50" t="s">
        <v>818</v>
      </c>
      <c r="C644" s="21">
        <v>0</v>
      </c>
      <c r="D644" s="21">
        <v>0</v>
      </c>
      <c r="E644" s="21">
        <v>0</v>
      </c>
    </row>
    <row r="645" spans="1:5" s="14" customFormat="1" ht="75" x14ac:dyDescent="0.3">
      <c r="A645" s="78" t="s">
        <v>1611</v>
      </c>
      <c r="B645" s="79" t="s">
        <v>1612</v>
      </c>
      <c r="C645" s="76">
        <f>SUM(C646:C652)</f>
        <v>1155692</v>
      </c>
      <c r="D645" s="76">
        <f>SUM(D646:D652)</f>
        <v>1350447</v>
      </c>
      <c r="E645" s="76">
        <f>SUM(E646:E652)</f>
        <v>1124167</v>
      </c>
    </row>
    <row r="646" spans="1:5" s="19" customFormat="1" ht="24" hidden="1" customHeight="1" x14ac:dyDescent="0.3">
      <c r="A646" s="18" t="s">
        <v>176</v>
      </c>
      <c r="B646" s="104" t="s">
        <v>1613</v>
      </c>
      <c r="C646" s="21">
        <v>66585</v>
      </c>
      <c r="D646" s="21">
        <v>82604</v>
      </c>
      <c r="E646" s="21">
        <v>100685</v>
      </c>
    </row>
    <row r="647" spans="1:5" s="19" customFormat="1" ht="43.5" hidden="1" customHeight="1" x14ac:dyDescent="0.3">
      <c r="A647" s="18" t="s">
        <v>1359</v>
      </c>
      <c r="B647" s="77" t="s">
        <v>1614</v>
      </c>
      <c r="C647" s="21">
        <v>1465</v>
      </c>
      <c r="D647" s="21">
        <v>1730</v>
      </c>
      <c r="E647" s="21">
        <v>1431</v>
      </c>
    </row>
    <row r="648" spans="1:5" s="19" customFormat="1" ht="27" hidden="1" customHeight="1" x14ac:dyDescent="0.3">
      <c r="A648" s="18" t="s">
        <v>224</v>
      </c>
      <c r="B648" s="77" t="s">
        <v>1615</v>
      </c>
      <c r="C648" s="21">
        <v>187323</v>
      </c>
      <c r="D648" s="21">
        <v>149880</v>
      </c>
      <c r="E648" s="21">
        <v>188408</v>
      </c>
    </row>
    <row r="649" spans="1:5" s="19" customFormat="1" ht="27.75" hidden="1" customHeight="1" x14ac:dyDescent="0.3">
      <c r="A649" s="18" t="s">
        <v>225</v>
      </c>
      <c r="B649" s="77" t="s">
        <v>1616</v>
      </c>
      <c r="C649" s="21">
        <v>57930</v>
      </c>
      <c r="D649" s="21">
        <v>47988</v>
      </c>
      <c r="E649" s="21">
        <v>37821</v>
      </c>
    </row>
    <row r="650" spans="1:5" s="19" customFormat="1" ht="30" hidden="1" customHeight="1" x14ac:dyDescent="0.3">
      <c r="A650" s="18" t="s">
        <v>149</v>
      </c>
      <c r="B650" s="77" t="s">
        <v>1617</v>
      </c>
      <c r="C650" s="21">
        <v>922</v>
      </c>
      <c r="D650" s="21">
        <v>546</v>
      </c>
      <c r="E650" s="21">
        <v>728</v>
      </c>
    </row>
    <row r="651" spans="1:5" s="19" customFormat="1" ht="42" hidden="1" customHeight="1" x14ac:dyDescent="0.3">
      <c r="A651" s="18" t="s">
        <v>138</v>
      </c>
      <c r="B651" s="77" t="s">
        <v>1618</v>
      </c>
      <c r="C651" s="21">
        <v>53910</v>
      </c>
      <c r="D651" s="21">
        <v>36305</v>
      </c>
      <c r="E651" s="21">
        <v>38079</v>
      </c>
    </row>
    <row r="652" spans="1:5" s="19" customFormat="1" ht="36.75" hidden="1" customHeight="1" x14ac:dyDescent="0.3">
      <c r="A652" s="18" t="s">
        <v>177</v>
      </c>
      <c r="B652" s="77" t="s">
        <v>1619</v>
      </c>
      <c r="C652" s="21">
        <v>787557</v>
      </c>
      <c r="D652" s="21">
        <v>1031394</v>
      </c>
      <c r="E652" s="21">
        <v>757015</v>
      </c>
    </row>
    <row r="653" spans="1:5" s="16" customFormat="1" ht="75" x14ac:dyDescent="0.3">
      <c r="A653" s="2" t="s">
        <v>397</v>
      </c>
      <c r="B653" s="106" t="s">
        <v>398</v>
      </c>
      <c r="C653" s="3">
        <f t="shared" ref="C653:E653" si="260">SUM(C654)</f>
        <v>13891646</v>
      </c>
      <c r="D653" s="3">
        <f t="shared" si="260"/>
        <v>16093258</v>
      </c>
      <c r="E653" s="3">
        <f t="shared" si="260"/>
        <v>19488877</v>
      </c>
    </row>
    <row r="654" spans="1:5" s="16" customFormat="1" ht="56.25" x14ac:dyDescent="0.3">
      <c r="A654" s="2" t="s">
        <v>1699</v>
      </c>
      <c r="B654" s="106" t="s">
        <v>399</v>
      </c>
      <c r="C654" s="3">
        <f t="shared" ref="C654:E654" si="261">SUM(C655:C662,C663,C665,C667,C674,C676,C686)</f>
        <v>13891646</v>
      </c>
      <c r="D654" s="3">
        <f t="shared" si="261"/>
        <v>16093258</v>
      </c>
      <c r="E654" s="3">
        <f t="shared" si="261"/>
        <v>19488877</v>
      </c>
    </row>
    <row r="655" spans="1:5" s="19" customFormat="1" ht="18.75" hidden="1" customHeight="1" x14ac:dyDescent="0.3">
      <c r="A655" s="18" t="s">
        <v>176</v>
      </c>
      <c r="B655" s="50" t="s">
        <v>400</v>
      </c>
      <c r="C655" s="21"/>
      <c r="D655" s="21"/>
      <c r="E655" s="21"/>
    </row>
    <row r="656" spans="1:5" s="19" customFormat="1" ht="18.75" hidden="1" customHeight="1" x14ac:dyDescent="0.3">
      <c r="A656" s="18" t="s">
        <v>130</v>
      </c>
      <c r="B656" s="50" t="s">
        <v>401</v>
      </c>
      <c r="C656" s="21"/>
      <c r="D656" s="21"/>
      <c r="E656" s="21"/>
    </row>
    <row r="657" spans="1:5" s="19" customFormat="1" ht="18.75" hidden="1" customHeight="1" x14ac:dyDescent="0.3">
      <c r="A657" s="18" t="s">
        <v>223</v>
      </c>
      <c r="B657" s="50" t="s">
        <v>564</v>
      </c>
      <c r="C657" s="21"/>
      <c r="D657" s="21"/>
      <c r="E657" s="21"/>
    </row>
    <row r="658" spans="1:5" s="19" customFormat="1" ht="18.75" hidden="1" customHeight="1" x14ac:dyDescent="0.3">
      <c r="A658" s="18" t="s">
        <v>224</v>
      </c>
      <c r="B658" s="50" t="s">
        <v>402</v>
      </c>
      <c r="C658" s="21"/>
      <c r="D658" s="21"/>
      <c r="E658" s="21"/>
    </row>
    <row r="659" spans="1:5" s="19" customFormat="1" ht="18.75" hidden="1" customHeight="1" x14ac:dyDescent="0.3">
      <c r="A659" s="18" t="s">
        <v>225</v>
      </c>
      <c r="B659" s="50" t="s">
        <v>814</v>
      </c>
      <c r="C659" s="21"/>
      <c r="D659" s="21"/>
      <c r="E659" s="21"/>
    </row>
    <row r="660" spans="1:5" s="19" customFormat="1" ht="37.5" hidden="1" customHeight="1" x14ac:dyDescent="0.3">
      <c r="A660" s="18" t="s">
        <v>138</v>
      </c>
      <c r="B660" s="50" t="s">
        <v>565</v>
      </c>
      <c r="C660" s="21"/>
      <c r="D660" s="21"/>
      <c r="E660" s="21"/>
    </row>
    <row r="661" spans="1:5" s="19" customFormat="1" ht="37.5" hidden="1" customHeight="1" x14ac:dyDescent="0.3">
      <c r="A661" s="18" t="s">
        <v>119</v>
      </c>
      <c r="B661" s="50" t="s">
        <v>566</v>
      </c>
      <c r="C661" s="21"/>
      <c r="D661" s="21"/>
      <c r="E661" s="21"/>
    </row>
    <row r="662" spans="1:5" s="19" customFormat="1" ht="38.25" hidden="1" customHeight="1" x14ac:dyDescent="0.3">
      <c r="A662" s="18" t="s">
        <v>177</v>
      </c>
      <c r="B662" s="50" t="s">
        <v>403</v>
      </c>
      <c r="C662" s="21"/>
      <c r="D662" s="21"/>
      <c r="E662" s="21"/>
    </row>
    <row r="663" spans="1:5" ht="93.75" hidden="1" x14ac:dyDescent="0.3">
      <c r="A663" s="2" t="s">
        <v>731</v>
      </c>
      <c r="B663" s="106" t="s">
        <v>730</v>
      </c>
      <c r="C663" s="3">
        <f t="shared" ref="C663:E663" si="262">SUM(C664:C664)</f>
        <v>0</v>
      </c>
      <c r="D663" s="3">
        <f t="shared" si="262"/>
        <v>0</v>
      </c>
      <c r="E663" s="3">
        <f t="shared" si="262"/>
        <v>0</v>
      </c>
    </row>
    <row r="664" spans="1:5" s="19" customFormat="1" ht="37.5" hidden="1" x14ac:dyDescent="0.3">
      <c r="A664" s="18" t="s">
        <v>1144</v>
      </c>
      <c r="B664" s="50" t="s">
        <v>1148</v>
      </c>
      <c r="C664" s="21">
        <v>0</v>
      </c>
      <c r="D664" s="21">
        <v>0</v>
      </c>
      <c r="E664" s="21">
        <v>0</v>
      </c>
    </row>
    <row r="665" spans="1:5" ht="93.75" x14ac:dyDescent="0.3">
      <c r="A665" s="2" t="s">
        <v>1700</v>
      </c>
      <c r="B665" s="106" t="s">
        <v>732</v>
      </c>
      <c r="C665" s="3">
        <f t="shared" ref="C665:E665" si="263">SUM(C666:C666)</f>
        <v>135358</v>
      </c>
      <c r="D665" s="3">
        <f t="shared" si="263"/>
        <v>77429</v>
      </c>
      <c r="E665" s="3">
        <f t="shared" si="263"/>
        <v>183599</v>
      </c>
    </row>
    <row r="666" spans="1:5" s="19" customFormat="1" ht="44.25" hidden="1" customHeight="1" x14ac:dyDescent="0.3">
      <c r="A666" s="18" t="s">
        <v>1144</v>
      </c>
      <c r="B666" s="50" t="s">
        <v>1150</v>
      </c>
      <c r="C666" s="21">
        <v>135358</v>
      </c>
      <c r="D666" s="21">
        <v>77429</v>
      </c>
      <c r="E666" s="21">
        <v>183599</v>
      </c>
    </row>
    <row r="667" spans="1:5" s="19" customFormat="1" ht="75" x14ac:dyDescent="0.3">
      <c r="A667" s="2" t="s">
        <v>1701</v>
      </c>
      <c r="B667" s="81" t="s">
        <v>733</v>
      </c>
      <c r="C667" s="3">
        <f t="shared" ref="C667:E667" si="264">SUM(C668:C673)</f>
        <v>13581187</v>
      </c>
      <c r="D667" s="3">
        <f t="shared" si="264"/>
        <v>15873238</v>
      </c>
      <c r="E667" s="3">
        <f t="shared" si="264"/>
        <v>19146601</v>
      </c>
    </row>
    <row r="668" spans="1:5" s="19" customFormat="1" ht="18.75" hidden="1" customHeight="1" x14ac:dyDescent="0.3">
      <c r="A668" s="18" t="s">
        <v>176</v>
      </c>
      <c r="B668" s="58" t="s">
        <v>743</v>
      </c>
      <c r="C668" s="21">
        <v>0</v>
      </c>
      <c r="D668" s="21">
        <v>0</v>
      </c>
      <c r="E668" s="21">
        <v>0</v>
      </c>
    </row>
    <row r="669" spans="1:5" s="19" customFormat="1" hidden="1" x14ac:dyDescent="0.3">
      <c r="A669" s="18" t="s">
        <v>1359</v>
      </c>
      <c r="B669" s="58" t="s">
        <v>766</v>
      </c>
      <c r="C669" s="21">
        <v>8064863</v>
      </c>
      <c r="D669" s="21">
        <v>10334916</v>
      </c>
      <c r="E669" s="21">
        <v>12463570</v>
      </c>
    </row>
    <row r="670" spans="1:5" s="19" customFormat="1" hidden="1" x14ac:dyDescent="0.3">
      <c r="A670" s="18" t="s">
        <v>225</v>
      </c>
      <c r="B670" s="58" t="s">
        <v>868</v>
      </c>
      <c r="C670" s="21">
        <v>0</v>
      </c>
      <c r="D670" s="21">
        <v>0</v>
      </c>
      <c r="E670" s="21">
        <v>0</v>
      </c>
    </row>
    <row r="671" spans="1:5" s="19" customFormat="1" ht="37.5" hidden="1" x14ac:dyDescent="0.3">
      <c r="A671" s="18" t="s">
        <v>138</v>
      </c>
      <c r="B671" s="58" t="s">
        <v>767</v>
      </c>
      <c r="C671" s="21">
        <v>5516324</v>
      </c>
      <c r="D671" s="21">
        <v>5538322</v>
      </c>
      <c r="E671" s="21">
        <v>6683031</v>
      </c>
    </row>
    <row r="672" spans="1:5" s="19" customFormat="1" hidden="1" x14ac:dyDescent="0.3">
      <c r="A672" s="18" t="s">
        <v>119</v>
      </c>
      <c r="B672" s="58" t="s">
        <v>854</v>
      </c>
      <c r="C672" s="21"/>
      <c r="D672" s="21"/>
      <c r="E672" s="21"/>
    </row>
    <row r="673" spans="1:5" s="19" customFormat="1" ht="45.75" hidden="1" customHeight="1" x14ac:dyDescent="0.3">
      <c r="A673" s="18" t="s">
        <v>177</v>
      </c>
      <c r="B673" s="58" t="s">
        <v>819</v>
      </c>
      <c r="C673" s="21">
        <v>0</v>
      </c>
      <c r="D673" s="21">
        <v>0</v>
      </c>
      <c r="E673" s="21">
        <v>0</v>
      </c>
    </row>
    <row r="674" spans="1:5" ht="112.5" hidden="1" customHeight="1" x14ac:dyDescent="0.3">
      <c r="A674" s="2" t="s">
        <v>734</v>
      </c>
      <c r="B674" s="106" t="s">
        <v>735</v>
      </c>
      <c r="C674" s="3"/>
      <c r="D674" s="3"/>
      <c r="E674" s="3"/>
    </row>
    <row r="675" spans="1:5" s="19" customFormat="1" ht="18.75" hidden="1" customHeight="1" x14ac:dyDescent="0.3">
      <c r="A675" s="18"/>
      <c r="B675" s="50" t="s">
        <v>735</v>
      </c>
      <c r="C675" s="21"/>
      <c r="D675" s="21"/>
      <c r="E675" s="21"/>
    </row>
    <row r="676" spans="1:5" s="13" customFormat="1" ht="56.25" hidden="1" x14ac:dyDescent="0.3">
      <c r="A676" s="2" t="s">
        <v>737</v>
      </c>
      <c r="B676" s="106" t="s">
        <v>736</v>
      </c>
      <c r="C676" s="3">
        <f t="shared" ref="C676:E676" si="265">SUM(C677:C685)</f>
        <v>0</v>
      </c>
      <c r="D676" s="3">
        <f t="shared" si="265"/>
        <v>0</v>
      </c>
      <c r="E676" s="3">
        <f t="shared" si="265"/>
        <v>0</v>
      </c>
    </row>
    <row r="677" spans="1:5" s="19" customFormat="1" hidden="1" x14ac:dyDescent="0.3">
      <c r="A677" s="18" t="s">
        <v>176</v>
      </c>
      <c r="B677" s="50" t="s">
        <v>760</v>
      </c>
      <c r="C677" s="21">
        <v>0</v>
      </c>
      <c r="D677" s="21">
        <v>0</v>
      </c>
      <c r="E677" s="21">
        <v>0</v>
      </c>
    </row>
    <row r="678" spans="1:5" s="19" customFormat="1" hidden="1" x14ac:dyDescent="0.3">
      <c r="A678" s="18" t="s">
        <v>1359</v>
      </c>
      <c r="B678" s="50" t="s">
        <v>740</v>
      </c>
      <c r="C678" s="21">
        <v>0</v>
      </c>
      <c r="D678" s="21">
        <v>0</v>
      </c>
      <c r="E678" s="21">
        <v>0</v>
      </c>
    </row>
    <row r="679" spans="1:5" s="19" customFormat="1" hidden="1" x14ac:dyDescent="0.3">
      <c r="A679" s="18" t="s">
        <v>738</v>
      </c>
      <c r="B679" s="50" t="s">
        <v>739</v>
      </c>
      <c r="C679" s="21">
        <v>0</v>
      </c>
      <c r="D679" s="21">
        <v>0</v>
      </c>
      <c r="E679" s="21">
        <v>0</v>
      </c>
    </row>
    <row r="680" spans="1:5" s="19" customFormat="1" hidden="1" x14ac:dyDescent="0.3">
      <c r="A680" s="18" t="s">
        <v>225</v>
      </c>
      <c r="B680" s="50" t="s">
        <v>1117</v>
      </c>
      <c r="C680" s="21">
        <v>0</v>
      </c>
      <c r="D680" s="21">
        <v>0</v>
      </c>
      <c r="E680" s="21">
        <v>0</v>
      </c>
    </row>
    <row r="681" spans="1:5" s="19" customFormat="1" hidden="1" x14ac:dyDescent="0.3">
      <c r="A681" s="18" t="s">
        <v>227</v>
      </c>
      <c r="B681" s="50" t="s">
        <v>853</v>
      </c>
      <c r="C681" s="21">
        <v>0</v>
      </c>
      <c r="D681" s="21">
        <v>0</v>
      </c>
      <c r="E681" s="21">
        <v>0</v>
      </c>
    </row>
    <row r="682" spans="1:5" s="19" customFormat="1" hidden="1" x14ac:dyDescent="0.3">
      <c r="A682" s="18" t="s">
        <v>149</v>
      </c>
      <c r="B682" s="50" t="s">
        <v>741</v>
      </c>
      <c r="C682" s="21">
        <v>0</v>
      </c>
      <c r="D682" s="21">
        <v>0</v>
      </c>
      <c r="E682" s="21">
        <v>0</v>
      </c>
    </row>
    <row r="683" spans="1:5" s="19" customFormat="1" ht="37.5" hidden="1" customHeight="1" x14ac:dyDescent="0.3">
      <c r="A683" s="18" t="s">
        <v>138</v>
      </c>
      <c r="B683" s="50" t="s">
        <v>746</v>
      </c>
      <c r="C683" s="21"/>
      <c r="D683" s="21"/>
      <c r="E683" s="21"/>
    </row>
    <row r="684" spans="1:5" s="19" customFormat="1" ht="37.5" hidden="1" x14ac:dyDescent="0.3">
      <c r="A684" s="18" t="s">
        <v>138</v>
      </c>
      <c r="B684" s="50" t="s">
        <v>746</v>
      </c>
      <c r="C684" s="21">
        <v>0</v>
      </c>
      <c r="D684" s="21">
        <v>0</v>
      </c>
      <c r="E684" s="21">
        <v>0</v>
      </c>
    </row>
    <row r="685" spans="1:5" s="19" customFormat="1" hidden="1" x14ac:dyDescent="0.3">
      <c r="A685" s="18" t="s">
        <v>177</v>
      </c>
      <c r="B685" s="50" t="s">
        <v>742</v>
      </c>
      <c r="C685" s="21">
        <v>0</v>
      </c>
      <c r="D685" s="21">
        <v>0</v>
      </c>
      <c r="E685" s="21">
        <v>0</v>
      </c>
    </row>
    <row r="686" spans="1:5" s="14" customFormat="1" ht="56.25" x14ac:dyDescent="0.3">
      <c r="A686" s="78" t="s">
        <v>1620</v>
      </c>
      <c r="B686" s="79" t="s">
        <v>1621</v>
      </c>
      <c r="C686" s="76">
        <f t="shared" ref="C686" si="266">SUM(C687:C690)</f>
        <v>175101</v>
      </c>
      <c r="D686" s="76">
        <f t="shared" ref="D686" si="267">SUM(D687:D690)</f>
        <v>142591</v>
      </c>
      <c r="E686" s="76">
        <f t="shared" ref="E686" si="268">SUM(E687:E690)</f>
        <v>158677</v>
      </c>
    </row>
    <row r="687" spans="1:5" s="19" customFormat="1" hidden="1" x14ac:dyDescent="0.3">
      <c r="A687" s="18" t="s">
        <v>738</v>
      </c>
      <c r="B687" s="50" t="s">
        <v>1622</v>
      </c>
      <c r="C687" s="21">
        <v>1142</v>
      </c>
      <c r="D687" s="21">
        <v>1156</v>
      </c>
      <c r="E687" s="21">
        <v>1542</v>
      </c>
    </row>
    <row r="688" spans="1:5" s="19" customFormat="1" hidden="1" x14ac:dyDescent="0.3">
      <c r="A688" s="18" t="s">
        <v>225</v>
      </c>
      <c r="B688" s="50" t="s">
        <v>1623</v>
      </c>
      <c r="C688" s="21">
        <v>41068</v>
      </c>
      <c r="D688" s="21">
        <v>29128</v>
      </c>
      <c r="E688" s="21">
        <v>26313</v>
      </c>
    </row>
    <row r="689" spans="1:5" s="19" customFormat="1" hidden="1" x14ac:dyDescent="0.3">
      <c r="A689" s="18" t="s">
        <v>149</v>
      </c>
      <c r="B689" s="50" t="s">
        <v>1624</v>
      </c>
      <c r="C689" s="21">
        <v>4978</v>
      </c>
      <c r="D689" s="21">
        <v>3903</v>
      </c>
      <c r="E689" s="21">
        <v>4291</v>
      </c>
    </row>
    <row r="690" spans="1:5" s="19" customFormat="1" hidden="1" x14ac:dyDescent="0.3">
      <c r="A690" s="18" t="s">
        <v>177</v>
      </c>
      <c r="B690" s="50" t="s">
        <v>1625</v>
      </c>
      <c r="C690" s="21">
        <v>127913</v>
      </c>
      <c r="D690" s="21">
        <v>108404</v>
      </c>
      <c r="E690" s="21">
        <v>126531</v>
      </c>
    </row>
    <row r="691" spans="1:5" s="16" customFormat="1" x14ac:dyDescent="0.3">
      <c r="A691" s="2" t="s">
        <v>404</v>
      </c>
      <c r="B691" s="106" t="s">
        <v>405</v>
      </c>
      <c r="C691" s="3">
        <f t="shared" ref="C691:E691" si="269">SUM(C692,C713,C721,C729)</f>
        <v>2685007</v>
      </c>
      <c r="D691" s="3">
        <f t="shared" si="269"/>
        <v>2113757</v>
      </c>
      <c r="E691" s="3">
        <f t="shared" si="269"/>
        <v>2200604</v>
      </c>
    </row>
    <row r="692" spans="1:5" s="16" customFormat="1" ht="75" x14ac:dyDescent="0.3">
      <c r="A692" s="2" t="s">
        <v>406</v>
      </c>
      <c r="B692" s="106" t="s">
        <v>407</v>
      </c>
      <c r="C692" s="3">
        <f>SUM(C693,C702)</f>
        <v>542972</v>
      </c>
      <c r="D692" s="3">
        <f t="shared" ref="D692:E692" si="270">SUM(D693,D702)</f>
        <v>567336</v>
      </c>
      <c r="E692" s="3">
        <f t="shared" si="270"/>
        <v>655345</v>
      </c>
    </row>
    <row r="693" spans="1:5" s="16" customFormat="1" ht="37.5" x14ac:dyDescent="0.3">
      <c r="A693" s="2" t="s">
        <v>408</v>
      </c>
      <c r="B693" s="106" t="s">
        <v>409</v>
      </c>
      <c r="C693" s="3">
        <f>SUM(C694:C699,C700)</f>
        <v>175033</v>
      </c>
      <c r="D693" s="3">
        <f t="shared" ref="D693:E693" si="271">SUM(D694:D699,D700)</f>
        <v>191678</v>
      </c>
      <c r="E693" s="3">
        <f t="shared" si="271"/>
        <v>255570</v>
      </c>
    </row>
    <row r="694" spans="1:5" s="19" customFormat="1" hidden="1" x14ac:dyDescent="0.3">
      <c r="A694" s="18" t="s">
        <v>176</v>
      </c>
      <c r="B694" s="50" t="s">
        <v>410</v>
      </c>
      <c r="C694" s="21">
        <v>0</v>
      </c>
      <c r="D694" s="21">
        <v>0</v>
      </c>
      <c r="E694" s="21">
        <v>0</v>
      </c>
    </row>
    <row r="695" spans="1:5" s="19" customFormat="1" hidden="1" x14ac:dyDescent="0.3">
      <c r="A695" s="18" t="s">
        <v>1193</v>
      </c>
      <c r="B695" s="50" t="s">
        <v>1194</v>
      </c>
      <c r="C695" s="21">
        <v>0</v>
      </c>
      <c r="D695" s="21">
        <v>0</v>
      </c>
      <c r="E695" s="21">
        <v>0</v>
      </c>
    </row>
    <row r="696" spans="1:5" s="19" customFormat="1" hidden="1" x14ac:dyDescent="0.3">
      <c r="A696" s="18" t="s">
        <v>224</v>
      </c>
      <c r="B696" s="50" t="s">
        <v>637</v>
      </c>
      <c r="C696" s="21">
        <v>0</v>
      </c>
      <c r="D696" s="21">
        <v>0</v>
      </c>
      <c r="E696" s="21">
        <v>0</v>
      </c>
    </row>
    <row r="697" spans="1:5" s="19" customFormat="1" ht="37.5" hidden="1" x14ac:dyDescent="0.3">
      <c r="A697" s="18" t="s">
        <v>1144</v>
      </c>
      <c r="B697" s="50" t="s">
        <v>1464</v>
      </c>
      <c r="C697" s="21">
        <v>0</v>
      </c>
      <c r="D697" s="21">
        <v>0</v>
      </c>
      <c r="E697" s="21">
        <v>0</v>
      </c>
    </row>
    <row r="698" spans="1:5" s="19" customFormat="1" hidden="1" x14ac:dyDescent="0.3">
      <c r="A698" s="18" t="s">
        <v>149</v>
      </c>
      <c r="B698" s="50" t="s">
        <v>411</v>
      </c>
      <c r="C698" s="21">
        <v>0</v>
      </c>
      <c r="D698" s="21">
        <v>0</v>
      </c>
      <c r="E698" s="21">
        <v>0</v>
      </c>
    </row>
    <row r="699" spans="1:5" s="19" customFormat="1" ht="18.75" hidden="1" customHeight="1" x14ac:dyDescent="0.3">
      <c r="A699" s="18" t="s">
        <v>149</v>
      </c>
      <c r="B699" s="50" t="s">
        <v>411</v>
      </c>
      <c r="C699" s="21"/>
      <c r="D699" s="21"/>
      <c r="E699" s="21"/>
    </row>
    <row r="700" spans="1:5" s="14" customFormat="1" ht="37.5" x14ac:dyDescent="0.3">
      <c r="A700" s="78" t="s">
        <v>1626</v>
      </c>
      <c r="B700" s="79" t="s">
        <v>1627</v>
      </c>
      <c r="C700" s="76">
        <f t="shared" ref="C700:E700" si="272">C701</f>
        <v>175033</v>
      </c>
      <c r="D700" s="76">
        <f t="shared" si="272"/>
        <v>191678</v>
      </c>
      <c r="E700" s="76">
        <f t="shared" si="272"/>
        <v>255570</v>
      </c>
    </row>
    <row r="701" spans="1:5" s="19" customFormat="1" ht="18.75" hidden="1" customHeight="1" x14ac:dyDescent="0.3">
      <c r="A701" s="18" t="s">
        <v>224</v>
      </c>
      <c r="B701" s="50" t="s">
        <v>1628</v>
      </c>
      <c r="C701" s="21">
        <v>175033</v>
      </c>
      <c r="D701" s="21">
        <v>191678</v>
      </c>
      <c r="E701" s="21">
        <v>255570</v>
      </c>
    </row>
    <row r="702" spans="1:5" s="13" customFormat="1" ht="56.25" x14ac:dyDescent="0.3">
      <c r="A702" s="2" t="s">
        <v>412</v>
      </c>
      <c r="B702" s="106" t="s">
        <v>413</v>
      </c>
      <c r="C702" s="3">
        <f>SUM(C703:C708,C709)</f>
        <v>367939</v>
      </c>
      <c r="D702" s="3">
        <f t="shared" ref="D702:E702" si="273">SUM(D703:D708,D709)</f>
        <v>375658</v>
      </c>
      <c r="E702" s="3">
        <f t="shared" si="273"/>
        <v>399775</v>
      </c>
    </row>
    <row r="703" spans="1:5" s="19" customFormat="1" hidden="1" x14ac:dyDescent="0.3">
      <c r="A703" s="18" t="s">
        <v>176</v>
      </c>
      <c r="B703" s="77" t="s">
        <v>1255</v>
      </c>
      <c r="C703" s="21">
        <v>0</v>
      </c>
      <c r="D703" s="21">
        <v>0</v>
      </c>
      <c r="E703" s="21">
        <v>0</v>
      </c>
    </row>
    <row r="704" spans="1:5" s="19" customFormat="1" hidden="1" x14ac:dyDescent="0.3">
      <c r="A704" s="18" t="s">
        <v>1383</v>
      </c>
      <c r="B704" s="77" t="s">
        <v>1387</v>
      </c>
      <c r="C704" s="21">
        <v>0</v>
      </c>
      <c r="D704" s="21">
        <v>0</v>
      </c>
      <c r="E704" s="21">
        <v>0</v>
      </c>
    </row>
    <row r="705" spans="1:5" s="19" customFormat="1" ht="17.25" hidden="1" customHeight="1" x14ac:dyDescent="0.3">
      <c r="A705" s="18" t="s">
        <v>224</v>
      </c>
      <c r="B705" s="50" t="s">
        <v>414</v>
      </c>
      <c r="C705" s="21">
        <v>0</v>
      </c>
      <c r="D705" s="21">
        <v>0</v>
      </c>
      <c r="E705" s="21">
        <v>0</v>
      </c>
    </row>
    <row r="706" spans="1:5" s="19" customFormat="1" hidden="1" x14ac:dyDescent="0.3">
      <c r="A706" s="18" t="s">
        <v>415</v>
      </c>
      <c r="B706" s="50" t="s">
        <v>416</v>
      </c>
      <c r="C706" s="21">
        <v>0</v>
      </c>
      <c r="D706" s="21">
        <v>0</v>
      </c>
      <c r="E706" s="21">
        <v>0</v>
      </c>
    </row>
    <row r="707" spans="1:5" s="19" customFormat="1" hidden="1" x14ac:dyDescent="0.3">
      <c r="A707" s="18" t="s">
        <v>149</v>
      </c>
      <c r="B707" s="50" t="s">
        <v>1462</v>
      </c>
      <c r="C707" s="21">
        <v>0</v>
      </c>
      <c r="D707" s="21">
        <v>0</v>
      </c>
      <c r="E707" s="21">
        <v>0</v>
      </c>
    </row>
    <row r="708" spans="1:5" s="19" customFormat="1" hidden="1" x14ac:dyDescent="0.3">
      <c r="A708" s="18" t="s">
        <v>177</v>
      </c>
      <c r="B708" s="50" t="s">
        <v>1374</v>
      </c>
      <c r="C708" s="21">
        <v>0</v>
      </c>
      <c r="D708" s="21">
        <v>0</v>
      </c>
      <c r="E708" s="21">
        <v>0</v>
      </c>
    </row>
    <row r="709" spans="1:5" s="14" customFormat="1" ht="56.25" x14ac:dyDescent="0.3">
      <c r="A709" s="78" t="s">
        <v>1629</v>
      </c>
      <c r="B709" s="79" t="s">
        <v>1630</v>
      </c>
      <c r="C709" s="76">
        <f t="shared" ref="C709:E709" si="274">SUM(C710:C712)</f>
        <v>367939</v>
      </c>
      <c r="D709" s="76">
        <f t="shared" si="274"/>
        <v>375658</v>
      </c>
      <c r="E709" s="76">
        <f t="shared" si="274"/>
        <v>399775</v>
      </c>
    </row>
    <row r="710" spans="1:5" s="19" customFormat="1" hidden="1" x14ac:dyDescent="0.3">
      <c r="A710" s="18" t="s">
        <v>1383</v>
      </c>
      <c r="B710" s="77" t="s">
        <v>1631</v>
      </c>
      <c r="C710" s="21">
        <v>56666</v>
      </c>
      <c r="D710" s="21">
        <v>71411</v>
      </c>
      <c r="E710" s="21">
        <v>93856</v>
      </c>
    </row>
    <row r="711" spans="1:5" s="19" customFormat="1" hidden="1" x14ac:dyDescent="0.3">
      <c r="A711" s="18" t="s">
        <v>224</v>
      </c>
      <c r="B711" s="50" t="s">
        <v>1632</v>
      </c>
      <c r="C711" s="21">
        <v>11273</v>
      </c>
      <c r="D711" s="21">
        <v>4247</v>
      </c>
      <c r="E711" s="21">
        <v>5919</v>
      </c>
    </row>
    <row r="712" spans="1:5" s="19" customFormat="1" hidden="1" x14ac:dyDescent="0.3">
      <c r="A712" s="18" t="s">
        <v>415</v>
      </c>
      <c r="B712" s="50" t="s">
        <v>1633</v>
      </c>
      <c r="C712" s="21">
        <v>300000</v>
      </c>
      <c r="D712" s="21">
        <v>300000</v>
      </c>
      <c r="E712" s="21">
        <v>300000</v>
      </c>
    </row>
    <row r="713" spans="1:5" ht="37.5" x14ac:dyDescent="0.3">
      <c r="A713" s="2" t="s">
        <v>612</v>
      </c>
      <c r="B713" s="106" t="s">
        <v>613</v>
      </c>
      <c r="C713" s="3">
        <f>SUM(C714,C717)</f>
        <v>1075035</v>
      </c>
      <c r="D713" s="3">
        <f t="shared" ref="D713:E713" si="275">SUM(D714,D717)</f>
        <v>1249421</v>
      </c>
      <c r="E713" s="3">
        <f t="shared" si="275"/>
        <v>1264259</v>
      </c>
    </row>
    <row r="714" spans="1:5" ht="131.25" x14ac:dyDescent="0.3">
      <c r="A714" s="2" t="s">
        <v>879</v>
      </c>
      <c r="B714" s="106" t="s">
        <v>824</v>
      </c>
      <c r="C714" s="3">
        <f t="shared" ref="C714:E714" si="276">SUM(C715,C716,C719)</f>
        <v>1075035</v>
      </c>
      <c r="D714" s="3">
        <f t="shared" si="276"/>
        <v>1249421</v>
      </c>
      <c r="E714" s="3">
        <f t="shared" si="276"/>
        <v>1264259</v>
      </c>
    </row>
    <row r="715" spans="1:5" s="19" customFormat="1" hidden="1" x14ac:dyDescent="0.3">
      <c r="A715" s="18" t="s">
        <v>176</v>
      </c>
      <c r="B715" s="50" t="s">
        <v>825</v>
      </c>
      <c r="C715" s="120">
        <v>0</v>
      </c>
      <c r="D715" s="120">
        <v>0</v>
      </c>
      <c r="E715" s="120">
        <v>0</v>
      </c>
    </row>
    <row r="716" spans="1:5" s="19" customFormat="1" hidden="1" x14ac:dyDescent="0.3">
      <c r="A716" s="18" t="s">
        <v>177</v>
      </c>
      <c r="B716" s="50" t="s">
        <v>1242</v>
      </c>
      <c r="C716" s="21">
        <v>0</v>
      </c>
      <c r="D716" s="21">
        <v>0</v>
      </c>
      <c r="E716" s="21">
        <v>0</v>
      </c>
    </row>
    <row r="717" spans="1:5" ht="131.25" hidden="1" x14ac:dyDescent="0.3">
      <c r="A717" s="2" t="s">
        <v>614</v>
      </c>
      <c r="B717" s="106" t="s">
        <v>615</v>
      </c>
      <c r="C717" s="3"/>
      <c r="D717" s="3"/>
      <c r="E717" s="3"/>
    </row>
    <row r="718" spans="1:5" s="19" customFormat="1" hidden="1" x14ac:dyDescent="0.3">
      <c r="A718" s="18" t="s">
        <v>119</v>
      </c>
      <c r="B718" s="50" t="s">
        <v>616</v>
      </c>
      <c r="C718" s="21"/>
      <c r="D718" s="21"/>
      <c r="E718" s="21"/>
    </row>
    <row r="719" spans="1:5" s="14" customFormat="1" ht="131.25" x14ac:dyDescent="0.3">
      <c r="A719" s="78" t="s">
        <v>1634</v>
      </c>
      <c r="B719" s="79" t="s">
        <v>1635</v>
      </c>
      <c r="C719" s="76">
        <f t="shared" ref="C719:E719" si="277">C720</f>
        <v>1075035</v>
      </c>
      <c r="D719" s="76">
        <f t="shared" si="277"/>
        <v>1249421</v>
      </c>
      <c r="E719" s="76">
        <f t="shared" si="277"/>
        <v>1264259</v>
      </c>
    </row>
    <row r="720" spans="1:5" s="19" customFormat="1" hidden="1" x14ac:dyDescent="0.3">
      <c r="A720" s="18" t="s">
        <v>176</v>
      </c>
      <c r="B720" s="50" t="s">
        <v>1636</v>
      </c>
      <c r="C720" s="21">
        <v>1075035</v>
      </c>
      <c r="D720" s="21">
        <v>1249421</v>
      </c>
      <c r="E720" s="21">
        <v>1264259</v>
      </c>
    </row>
    <row r="721" spans="1:5" ht="37.5" hidden="1" x14ac:dyDescent="0.3">
      <c r="A721" s="2" t="s">
        <v>861</v>
      </c>
      <c r="B721" s="106" t="s">
        <v>862</v>
      </c>
      <c r="C721" s="3">
        <f t="shared" ref="C721:E721" si="278">SUM(C722,C727)</f>
        <v>0</v>
      </c>
      <c r="D721" s="3">
        <f t="shared" si="278"/>
        <v>0</v>
      </c>
      <c r="E721" s="3">
        <f t="shared" si="278"/>
        <v>0</v>
      </c>
    </row>
    <row r="722" spans="1:5" ht="56.25" hidden="1" x14ac:dyDescent="0.3">
      <c r="A722" s="2" t="s">
        <v>859</v>
      </c>
      <c r="B722" s="106" t="s">
        <v>860</v>
      </c>
      <c r="C722" s="3">
        <f t="shared" ref="C722:E722" si="279">SUM(C723:C726,C727)</f>
        <v>0</v>
      </c>
      <c r="D722" s="3">
        <f t="shared" si="279"/>
        <v>0</v>
      </c>
      <c r="E722" s="3">
        <f t="shared" si="279"/>
        <v>0</v>
      </c>
    </row>
    <row r="723" spans="1:5" s="19" customFormat="1" hidden="1" x14ac:dyDescent="0.3">
      <c r="A723" s="18" t="s">
        <v>223</v>
      </c>
      <c r="B723" s="50" t="s">
        <v>865</v>
      </c>
      <c r="C723" s="21">
        <v>0</v>
      </c>
      <c r="D723" s="21">
        <v>0</v>
      </c>
      <c r="E723" s="21">
        <v>0</v>
      </c>
    </row>
    <row r="724" spans="1:5" s="19" customFormat="1" ht="37.5" hidden="1" x14ac:dyDescent="0.3">
      <c r="A724" s="18" t="s">
        <v>138</v>
      </c>
      <c r="B724" s="50" t="s">
        <v>1253</v>
      </c>
      <c r="C724" s="21">
        <v>0</v>
      </c>
      <c r="D724" s="21">
        <v>0</v>
      </c>
      <c r="E724" s="21">
        <v>0</v>
      </c>
    </row>
    <row r="725" spans="1:5" s="19" customFormat="1" hidden="1" x14ac:dyDescent="0.3">
      <c r="A725" s="18" t="s">
        <v>119</v>
      </c>
      <c r="B725" s="50" t="s">
        <v>1119</v>
      </c>
      <c r="C725" s="21"/>
      <c r="D725" s="21"/>
      <c r="E725" s="21"/>
    </row>
    <row r="726" spans="1:5" s="19" customFormat="1" hidden="1" x14ac:dyDescent="0.3">
      <c r="A726" s="18" t="s">
        <v>177</v>
      </c>
      <c r="B726" s="50" t="s">
        <v>884</v>
      </c>
      <c r="C726" s="21">
        <v>0</v>
      </c>
      <c r="D726" s="21">
        <v>0</v>
      </c>
      <c r="E726" s="21">
        <v>0</v>
      </c>
    </row>
    <row r="727" spans="1:5" s="14" customFormat="1" ht="56.25" hidden="1" x14ac:dyDescent="0.3">
      <c r="A727" s="78" t="s">
        <v>1637</v>
      </c>
      <c r="B727" s="79" t="s">
        <v>1638</v>
      </c>
      <c r="C727" s="76">
        <f t="shared" ref="C727:D727" si="280">C728</f>
        <v>0</v>
      </c>
      <c r="D727" s="76">
        <f t="shared" si="280"/>
        <v>0</v>
      </c>
      <c r="E727" s="76">
        <f>E728</f>
        <v>0</v>
      </c>
    </row>
    <row r="728" spans="1:5" s="19" customFormat="1" ht="37.5" hidden="1" x14ac:dyDescent="0.3">
      <c r="A728" s="18" t="s">
        <v>138</v>
      </c>
      <c r="B728" s="50" t="s">
        <v>1648</v>
      </c>
      <c r="C728" s="21">
        <v>0</v>
      </c>
      <c r="D728" s="21">
        <v>0</v>
      </c>
      <c r="E728" s="21">
        <v>0</v>
      </c>
    </row>
    <row r="729" spans="1:5" ht="56.25" x14ac:dyDescent="0.3">
      <c r="A729" s="2" t="s">
        <v>567</v>
      </c>
      <c r="B729" s="106" t="s">
        <v>568</v>
      </c>
      <c r="C729" s="3">
        <f t="shared" ref="C729:E729" si="281">SUM(C730,C767)</f>
        <v>1067000</v>
      </c>
      <c r="D729" s="3">
        <f t="shared" si="281"/>
        <v>297000</v>
      </c>
      <c r="E729" s="3">
        <f t="shared" si="281"/>
        <v>281000</v>
      </c>
    </row>
    <row r="730" spans="1:5" ht="56.25" x14ac:dyDescent="0.3">
      <c r="A730" s="2" t="s">
        <v>570</v>
      </c>
      <c r="B730" s="106" t="s">
        <v>569</v>
      </c>
      <c r="C730" s="3">
        <f t="shared" ref="C730:E730" si="282">SUM(C733,C731)</f>
        <v>1000000</v>
      </c>
      <c r="D730" s="3">
        <f t="shared" si="282"/>
        <v>250000</v>
      </c>
      <c r="E730" s="3">
        <f t="shared" si="282"/>
        <v>250000</v>
      </c>
    </row>
    <row r="731" spans="1:5" ht="83.25" hidden="1" customHeight="1" x14ac:dyDescent="0.3">
      <c r="A731" s="2" t="s">
        <v>570</v>
      </c>
      <c r="B731" s="106" t="s">
        <v>569</v>
      </c>
      <c r="C731" s="3">
        <f t="shared" ref="C731:E731" si="283">C732</f>
        <v>0</v>
      </c>
      <c r="D731" s="3">
        <f t="shared" si="283"/>
        <v>0</v>
      </c>
      <c r="E731" s="3">
        <f t="shared" si="283"/>
        <v>0</v>
      </c>
    </row>
    <row r="732" spans="1:5" s="12" customFormat="1" ht="37.5" hidden="1" x14ac:dyDescent="0.3">
      <c r="A732" s="90" t="s">
        <v>602</v>
      </c>
      <c r="B732" s="49" t="s">
        <v>1171</v>
      </c>
      <c r="C732" s="5">
        <v>0</v>
      </c>
      <c r="D732" s="5">
        <v>0</v>
      </c>
      <c r="E732" s="5">
        <v>0</v>
      </c>
    </row>
    <row r="733" spans="1:5" ht="112.5" x14ac:dyDescent="0.3">
      <c r="A733" s="2" t="s">
        <v>594</v>
      </c>
      <c r="B733" s="106" t="s">
        <v>595</v>
      </c>
      <c r="C733" s="3">
        <f t="shared" ref="C733:E733" si="284">SUM(C734:C766)</f>
        <v>1000000</v>
      </c>
      <c r="D733" s="3">
        <f t="shared" si="284"/>
        <v>250000</v>
      </c>
      <c r="E733" s="3">
        <f t="shared" si="284"/>
        <v>250000</v>
      </c>
    </row>
    <row r="734" spans="1:5" s="19" customFormat="1" hidden="1" x14ac:dyDescent="0.3">
      <c r="A734" s="18" t="s">
        <v>339</v>
      </c>
      <c r="B734" s="50" t="s">
        <v>571</v>
      </c>
      <c r="C734" s="21">
        <v>0</v>
      </c>
      <c r="D734" s="21">
        <v>0</v>
      </c>
      <c r="E734" s="21">
        <v>0</v>
      </c>
    </row>
    <row r="735" spans="1:5" s="19" customFormat="1" hidden="1" x14ac:dyDescent="0.3">
      <c r="A735" s="18" t="s">
        <v>1359</v>
      </c>
      <c r="B735" s="50" t="s">
        <v>617</v>
      </c>
      <c r="C735" s="21">
        <v>0</v>
      </c>
      <c r="D735" s="21">
        <v>0</v>
      </c>
      <c r="E735" s="21">
        <v>0</v>
      </c>
    </row>
    <row r="736" spans="1:5" s="19" customFormat="1" hidden="1" x14ac:dyDescent="0.3">
      <c r="A736" s="18" t="s">
        <v>224</v>
      </c>
      <c r="B736" s="50" t="s">
        <v>572</v>
      </c>
      <c r="C736" s="21">
        <v>0</v>
      </c>
      <c r="D736" s="21">
        <v>0</v>
      </c>
      <c r="E736" s="21">
        <v>0</v>
      </c>
    </row>
    <row r="737" spans="1:5" s="19" customFormat="1" hidden="1" x14ac:dyDescent="0.3">
      <c r="A737" s="18" t="s">
        <v>225</v>
      </c>
      <c r="B737" s="50" t="s">
        <v>573</v>
      </c>
      <c r="C737" s="21">
        <v>0</v>
      </c>
      <c r="D737" s="21">
        <v>0</v>
      </c>
      <c r="E737" s="21">
        <v>0</v>
      </c>
    </row>
    <row r="738" spans="1:5" s="19" customFormat="1" ht="37.5" hidden="1" x14ac:dyDescent="0.3">
      <c r="A738" s="7" t="s">
        <v>803</v>
      </c>
      <c r="B738" s="50" t="s">
        <v>574</v>
      </c>
      <c r="C738" s="21">
        <v>0</v>
      </c>
      <c r="D738" s="21">
        <v>0</v>
      </c>
      <c r="E738" s="21">
        <v>0</v>
      </c>
    </row>
    <row r="739" spans="1:5" s="19" customFormat="1" hidden="1" x14ac:dyDescent="0.3">
      <c r="A739" s="18" t="s">
        <v>1358</v>
      </c>
      <c r="B739" s="50" t="s">
        <v>575</v>
      </c>
      <c r="C739" s="21">
        <v>0</v>
      </c>
      <c r="D739" s="21">
        <v>0</v>
      </c>
      <c r="E739" s="21">
        <v>0</v>
      </c>
    </row>
    <row r="740" spans="1:5" s="19" customFormat="1" ht="37.5" hidden="1" customHeight="1" x14ac:dyDescent="0.3">
      <c r="A740" s="18" t="s">
        <v>577</v>
      </c>
      <c r="B740" s="50" t="s">
        <v>576</v>
      </c>
      <c r="C740" s="21"/>
      <c r="D740" s="21"/>
      <c r="E740" s="21"/>
    </row>
    <row r="741" spans="1:5" s="19" customFormat="1" ht="56.25" hidden="1" customHeight="1" x14ac:dyDescent="0.3">
      <c r="A741" s="18" t="s">
        <v>579</v>
      </c>
      <c r="B741" s="50" t="s">
        <v>578</v>
      </c>
      <c r="C741" s="21"/>
      <c r="D741" s="21"/>
      <c r="E741" s="21"/>
    </row>
    <row r="742" spans="1:5" s="19" customFormat="1" ht="56.25" hidden="1" customHeight="1" x14ac:dyDescent="0.3">
      <c r="A742" s="18" t="s">
        <v>1360</v>
      </c>
      <c r="B742" s="50" t="s">
        <v>580</v>
      </c>
      <c r="C742" s="21">
        <v>0</v>
      </c>
      <c r="D742" s="21">
        <v>0</v>
      </c>
      <c r="E742" s="21">
        <v>0</v>
      </c>
    </row>
    <row r="743" spans="1:5" s="19" customFormat="1" ht="32.25" hidden="1" customHeight="1" x14ac:dyDescent="0.3">
      <c r="A743" s="18" t="s">
        <v>119</v>
      </c>
      <c r="B743" s="50" t="s">
        <v>786</v>
      </c>
      <c r="C743" s="21"/>
      <c r="D743" s="21"/>
      <c r="E743" s="21"/>
    </row>
    <row r="744" spans="1:5" s="19" customFormat="1" hidden="1" x14ac:dyDescent="0.3">
      <c r="A744" s="18" t="s">
        <v>177</v>
      </c>
      <c r="B744" s="50" t="s">
        <v>728</v>
      </c>
      <c r="C744" s="21">
        <v>0</v>
      </c>
      <c r="D744" s="21">
        <v>0</v>
      </c>
      <c r="E744" s="21">
        <v>0</v>
      </c>
    </row>
    <row r="745" spans="1:5" s="19" customFormat="1" ht="37.5" hidden="1" x14ac:dyDescent="0.3">
      <c r="A745" s="18" t="s">
        <v>582</v>
      </c>
      <c r="B745" s="50" t="s">
        <v>581</v>
      </c>
      <c r="C745" s="21">
        <v>0</v>
      </c>
      <c r="D745" s="21">
        <v>0</v>
      </c>
      <c r="E745" s="21">
        <v>0</v>
      </c>
    </row>
    <row r="746" spans="1:5" s="19" customFormat="1" ht="56.25" hidden="1" x14ac:dyDescent="0.3">
      <c r="A746" s="18" t="s">
        <v>634</v>
      </c>
      <c r="B746" s="50" t="s">
        <v>581</v>
      </c>
      <c r="C746" s="21"/>
      <c r="D746" s="21"/>
      <c r="E746" s="21"/>
    </row>
    <row r="747" spans="1:5" s="19" customFormat="1" ht="43.5" hidden="1" customHeight="1" x14ac:dyDescent="0.3">
      <c r="A747" s="18" t="s">
        <v>624</v>
      </c>
      <c r="B747" s="50" t="s">
        <v>623</v>
      </c>
      <c r="C747" s="21"/>
      <c r="D747" s="21"/>
      <c r="E747" s="21"/>
    </row>
    <row r="748" spans="1:5" s="19" customFormat="1" hidden="1" x14ac:dyDescent="0.3">
      <c r="A748" s="18" t="s">
        <v>584</v>
      </c>
      <c r="B748" s="50" t="s">
        <v>583</v>
      </c>
      <c r="C748" s="21"/>
      <c r="D748" s="21"/>
      <c r="E748" s="21"/>
    </row>
    <row r="749" spans="1:5" s="19" customFormat="1" ht="54.75" hidden="1" customHeight="1" x14ac:dyDescent="0.3">
      <c r="A749" s="18" t="s">
        <v>1195</v>
      </c>
      <c r="B749" s="50" t="s">
        <v>1196</v>
      </c>
      <c r="C749" s="21"/>
      <c r="D749" s="21"/>
      <c r="E749" s="21"/>
    </row>
    <row r="750" spans="1:5" s="19" customFormat="1" ht="37.5" hidden="1" customHeight="1" x14ac:dyDescent="0.3">
      <c r="A750" s="18" t="s">
        <v>585</v>
      </c>
      <c r="B750" s="50" t="s">
        <v>586</v>
      </c>
      <c r="C750" s="21"/>
      <c r="D750" s="21"/>
      <c r="E750" s="21"/>
    </row>
    <row r="751" spans="1:5" s="19" customFormat="1" ht="47.25" hidden="1" customHeight="1" x14ac:dyDescent="0.3">
      <c r="A751" s="18" t="s">
        <v>587</v>
      </c>
      <c r="B751" s="50" t="s">
        <v>588</v>
      </c>
      <c r="C751" s="21"/>
      <c r="D751" s="21"/>
      <c r="E751" s="21"/>
    </row>
    <row r="752" spans="1:5" s="19" customFormat="1" hidden="1" x14ac:dyDescent="0.3">
      <c r="A752" s="18" t="s">
        <v>7</v>
      </c>
      <c r="B752" s="50" t="s">
        <v>589</v>
      </c>
      <c r="C752" s="21">
        <v>0</v>
      </c>
      <c r="D752" s="21">
        <v>0</v>
      </c>
      <c r="E752" s="21">
        <v>0</v>
      </c>
    </row>
    <row r="753" spans="1:5" s="19" customFormat="1" ht="37.5" hidden="1" x14ac:dyDescent="0.3">
      <c r="A753" s="18" t="s">
        <v>110</v>
      </c>
      <c r="B753" s="50" t="s">
        <v>590</v>
      </c>
      <c r="C753" s="21"/>
      <c r="D753" s="21"/>
      <c r="E753" s="21"/>
    </row>
    <row r="754" spans="1:5" s="19" customFormat="1" hidden="1" x14ac:dyDescent="0.3">
      <c r="A754" s="18" t="s">
        <v>106</v>
      </c>
      <c r="B754" s="50" t="s">
        <v>590</v>
      </c>
      <c r="C754" s="21">
        <v>1000000</v>
      </c>
      <c r="D754" s="21">
        <v>250000</v>
      </c>
      <c r="E754" s="21">
        <v>250000</v>
      </c>
    </row>
    <row r="755" spans="1:5" s="19" customFormat="1" ht="37.5" hidden="1" x14ac:dyDescent="0.3">
      <c r="A755" s="18" t="s">
        <v>628</v>
      </c>
      <c r="B755" s="50" t="s">
        <v>590</v>
      </c>
      <c r="C755" s="21"/>
      <c r="D755" s="21"/>
      <c r="E755" s="21"/>
    </row>
    <row r="756" spans="1:5" s="19" customFormat="1" ht="18.75" hidden="1" customHeight="1" x14ac:dyDescent="0.3">
      <c r="A756" s="18"/>
      <c r="B756" s="50" t="s">
        <v>590</v>
      </c>
      <c r="C756" s="21"/>
      <c r="D756" s="21"/>
      <c r="E756" s="21"/>
    </row>
    <row r="757" spans="1:5" s="19" customFormat="1" hidden="1" x14ac:dyDescent="0.3">
      <c r="A757" s="18" t="s">
        <v>592</v>
      </c>
      <c r="B757" s="50" t="s">
        <v>591</v>
      </c>
      <c r="C757" s="21"/>
      <c r="D757" s="21"/>
      <c r="E757" s="21"/>
    </row>
    <row r="758" spans="1:5" s="19" customFormat="1" ht="37.5" hidden="1" x14ac:dyDescent="0.3">
      <c r="A758" s="18" t="s">
        <v>109</v>
      </c>
      <c r="B758" s="50" t="s">
        <v>593</v>
      </c>
      <c r="C758" s="21"/>
      <c r="D758" s="21"/>
      <c r="E758" s="21"/>
    </row>
    <row r="759" spans="1:5" s="19" customFormat="1" hidden="1" x14ac:dyDescent="0.3">
      <c r="A759" s="18" t="s">
        <v>597</v>
      </c>
      <c r="B759" s="50" t="s">
        <v>596</v>
      </c>
      <c r="C759" s="21"/>
      <c r="D759" s="21"/>
      <c r="E759" s="21"/>
    </row>
    <row r="760" spans="1:5" s="19" customFormat="1" ht="37.5" hidden="1" x14ac:dyDescent="0.3">
      <c r="A760" s="18" t="s">
        <v>598</v>
      </c>
      <c r="B760" s="50" t="s">
        <v>599</v>
      </c>
      <c r="C760" s="21"/>
      <c r="D760" s="21"/>
      <c r="E760" s="21"/>
    </row>
    <row r="761" spans="1:5" s="19" customFormat="1" ht="37.5" hidden="1" x14ac:dyDescent="0.3">
      <c r="A761" s="18" t="s">
        <v>600</v>
      </c>
      <c r="B761" s="50" t="s">
        <v>620</v>
      </c>
      <c r="C761" s="21">
        <v>0</v>
      </c>
      <c r="D761" s="21">
        <v>0</v>
      </c>
      <c r="E761" s="21">
        <v>0</v>
      </c>
    </row>
    <row r="762" spans="1:5" s="19" customFormat="1" hidden="1" x14ac:dyDescent="0.3">
      <c r="A762" s="18" t="s">
        <v>1250</v>
      </c>
      <c r="B762" s="50" t="s">
        <v>1251</v>
      </c>
      <c r="C762" s="21"/>
      <c r="D762" s="21"/>
      <c r="E762" s="21"/>
    </row>
    <row r="763" spans="1:5" s="19" customFormat="1" hidden="1" x14ac:dyDescent="0.3">
      <c r="A763" s="18" t="s">
        <v>601</v>
      </c>
      <c r="B763" s="50" t="s">
        <v>869</v>
      </c>
      <c r="C763" s="21"/>
      <c r="D763" s="21"/>
      <c r="E763" s="21"/>
    </row>
    <row r="764" spans="1:5" s="19" customFormat="1" ht="37.5" hidden="1" x14ac:dyDescent="0.3">
      <c r="A764" s="18" t="s">
        <v>602</v>
      </c>
      <c r="B764" s="50" t="s">
        <v>621</v>
      </c>
      <c r="C764" s="21">
        <v>0</v>
      </c>
      <c r="D764" s="21">
        <v>0</v>
      </c>
      <c r="E764" s="21">
        <v>0</v>
      </c>
    </row>
    <row r="765" spans="1:5" s="19" customFormat="1" hidden="1" x14ac:dyDescent="0.3">
      <c r="A765" s="18" t="s">
        <v>603</v>
      </c>
      <c r="B765" s="50" t="s">
        <v>622</v>
      </c>
      <c r="C765" s="21">
        <v>0</v>
      </c>
      <c r="D765" s="21">
        <v>0</v>
      </c>
      <c r="E765" s="21">
        <v>0</v>
      </c>
    </row>
    <row r="766" spans="1:5" s="19" customFormat="1" ht="37.5" hidden="1" x14ac:dyDescent="0.3">
      <c r="A766" s="18" t="s">
        <v>1243</v>
      </c>
      <c r="B766" s="50" t="s">
        <v>1244</v>
      </c>
      <c r="C766" s="21"/>
      <c r="D766" s="21"/>
      <c r="E766" s="21"/>
    </row>
    <row r="767" spans="1:5" ht="56.25" x14ac:dyDescent="0.3">
      <c r="A767" s="2" t="s">
        <v>604</v>
      </c>
      <c r="B767" s="106" t="s">
        <v>605</v>
      </c>
      <c r="C767" s="3">
        <f t="shared" ref="C767:E767" si="285">C768+C770</f>
        <v>67000</v>
      </c>
      <c r="D767" s="3">
        <f t="shared" si="285"/>
        <v>47000</v>
      </c>
      <c r="E767" s="3">
        <f t="shared" si="285"/>
        <v>31000</v>
      </c>
    </row>
    <row r="768" spans="1:5" s="20" customFormat="1" hidden="1" x14ac:dyDescent="0.3">
      <c r="A768" s="18" t="s">
        <v>7</v>
      </c>
      <c r="B768" s="50" t="s">
        <v>606</v>
      </c>
      <c r="C768" s="21">
        <v>0</v>
      </c>
      <c r="D768" s="21">
        <v>0</v>
      </c>
      <c r="E768" s="21">
        <v>0</v>
      </c>
    </row>
    <row r="769" spans="1:5" ht="75" x14ac:dyDescent="0.3">
      <c r="A769" s="2" t="s">
        <v>1412</v>
      </c>
      <c r="B769" s="106" t="s">
        <v>1413</v>
      </c>
      <c r="C769" s="3">
        <f t="shared" ref="C769:E769" si="286">C770</f>
        <v>67000</v>
      </c>
      <c r="D769" s="3">
        <f t="shared" si="286"/>
        <v>47000</v>
      </c>
      <c r="E769" s="3">
        <f t="shared" si="286"/>
        <v>31000</v>
      </c>
    </row>
    <row r="770" spans="1:5" s="19" customFormat="1" hidden="1" x14ac:dyDescent="0.3">
      <c r="A770" s="18" t="s">
        <v>7</v>
      </c>
      <c r="B770" s="50" t="s">
        <v>1414</v>
      </c>
      <c r="C770" s="21">
        <v>67000</v>
      </c>
      <c r="D770" s="21">
        <v>47000</v>
      </c>
      <c r="E770" s="21">
        <v>31000</v>
      </c>
    </row>
    <row r="771" spans="1:5" x14ac:dyDescent="0.3">
      <c r="A771" s="2" t="s">
        <v>417</v>
      </c>
      <c r="B771" s="106" t="s">
        <v>418</v>
      </c>
      <c r="C771" s="3">
        <f t="shared" ref="C771:E771" si="287">SUM(C772,C778,C785)</f>
        <v>14432423</v>
      </c>
      <c r="D771" s="3">
        <f t="shared" si="287"/>
        <v>15361805</v>
      </c>
      <c r="E771" s="3">
        <f t="shared" si="287"/>
        <v>15523192</v>
      </c>
    </row>
    <row r="772" spans="1:5" ht="150" x14ac:dyDescent="0.3">
      <c r="A772" s="2" t="s">
        <v>1702</v>
      </c>
      <c r="B772" s="106" t="s">
        <v>607</v>
      </c>
      <c r="C772" s="3">
        <f t="shared" ref="C772:E772" si="288">SUM(C773:C777)</f>
        <v>13426416</v>
      </c>
      <c r="D772" s="3">
        <f t="shared" si="288"/>
        <v>14355798</v>
      </c>
      <c r="E772" s="3">
        <f t="shared" si="288"/>
        <v>14517185</v>
      </c>
    </row>
    <row r="773" spans="1:5" s="12" customFormat="1" hidden="1" x14ac:dyDescent="0.3">
      <c r="A773" s="4" t="s">
        <v>224</v>
      </c>
      <c r="B773" s="49" t="s">
        <v>1197</v>
      </c>
      <c r="C773" s="5">
        <v>11724479</v>
      </c>
      <c r="D773" s="5">
        <v>12800911</v>
      </c>
      <c r="E773" s="5">
        <v>12888970</v>
      </c>
    </row>
    <row r="774" spans="1:5" s="12" customFormat="1" hidden="1" x14ac:dyDescent="0.3">
      <c r="A774" s="4" t="s">
        <v>225</v>
      </c>
      <c r="B774" s="49" t="s">
        <v>1198</v>
      </c>
      <c r="C774" s="5">
        <v>1701937</v>
      </c>
      <c r="D774" s="5">
        <v>1554887</v>
      </c>
      <c r="E774" s="5">
        <v>1628215</v>
      </c>
    </row>
    <row r="775" spans="1:5" s="19" customFormat="1" ht="37.5" hidden="1" x14ac:dyDescent="0.3">
      <c r="A775" s="18" t="s">
        <v>803</v>
      </c>
      <c r="B775" s="50" t="s">
        <v>608</v>
      </c>
      <c r="C775" s="21">
        <v>0</v>
      </c>
      <c r="D775" s="21">
        <v>0</v>
      </c>
      <c r="E775" s="21">
        <v>0</v>
      </c>
    </row>
    <row r="776" spans="1:5" s="19" customFormat="1" hidden="1" x14ac:dyDescent="0.3">
      <c r="A776" s="18" t="s">
        <v>1358</v>
      </c>
      <c r="B776" s="50" t="s">
        <v>1400</v>
      </c>
      <c r="C776" s="21">
        <v>0</v>
      </c>
      <c r="D776" s="21">
        <v>0</v>
      </c>
      <c r="E776" s="21">
        <v>0</v>
      </c>
    </row>
    <row r="777" spans="1:5" s="19" customFormat="1" ht="37.5" hidden="1" x14ac:dyDescent="0.3">
      <c r="A777" s="18" t="s">
        <v>600</v>
      </c>
      <c r="B777" s="50" t="s">
        <v>609</v>
      </c>
      <c r="C777" s="121">
        <v>0</v>
      </c>
      <c r="D777" s="121">
        <v>0</v>
      </c>
      <c r="E777" s="121">
        <v>0</v>
      </c>
    </row>
    <row r="778" spans="1:5" x14ac:dyDescent="0.3">
      <c r="A778" s="2" t="s">
        <v>419</v>
      </c>
      <c r="B778" s="106" t="s">
        <v>420</v>
      </c>
      <c r="C778" s="3">
        <f t="shared" ref="C778:E778" si="289">SUM(C779,C783)</f>
        <v>1006007</v>
      </c>
      <c r="D778" s="3">
        <f t="shared" si="289"/>
        <v>1006007</v>
      </c>
      <c r="E778" s="3">
        <f t="shared" si="289"/>
        <v>1006007</v>
      </c>
    </row>
    <row r="779" spans="1:5" ht="37.5" x14ac:dyDescent="0.3">
      <c r="A779" s="2" t="s">
        <v>1455</v>
      </c>
      <c r="B779" s="106" t="s">
        <v>421</v>
      </c>
      <c r="C779" s="3">
        <f t="shared" ref="C779:D779" si="290">SUM(C780,C781)</f>
        <v>1006007</v>
      </c>
      <c r="D779" s="3">
        <f t="shared" si="290"/>
        <v>1006007</v>
      </c>
      <c r="E779" s="3">
        <f>SUM(E780,E781)</f>
        <v>1006007</v>
      </c>
    </row>
    <row r="780" spans="1:5" s="19" customFormat="1" ht="37.5" hidden="1" x14ac:dyDescent="0.3">
      <c r="A780" s="18" t="s">
        <v>138</v>
      </c>
      <c r="B780" s="77" t="s">
        <v>1254</v>
      </c>
      <c r="C780" s="120">
        <v>0</v>
      </c>
      <c r="D780" s="120">
        <v>0</v>
      </c>
      <c r="E780" s="120">
        <v>0</v>
      </c>
    </row>
    <row r="781" spans="1:5" s="14" customFormat="1" ht="37.5" x14ac:dyDescent="0.3">
      <c r="A781" s="78" t="s">
        <v>1639</v>
      </c>
      <c r="B781" s="79" t="s">
        <v>1640</v>
      </c>
      <c r="C781" s="76">
        <f t="shared" ref="C781:E781" si="291">C782</f>
        <v>1006007</v>
      </c>
      <c r="D781" s="76">
        <f t="shared" si="291"/>
        <v>1006007</v>
      </c>
      <c r="E781" s="76">
        <f t="shared" si="291"/>
        <v>1006007</v>
      </c>
    </row>
    <row r="782" spans="1:5" s="19" customFormat="1" ht="80.25" hidden="1" customHeight="1" x14ac:dyDescent="0.3">
      <c r="A782" s="18" t="s">
        <v>138</v>
      </c>
      <c r="B782" s="77" t="s">
        <v>1641</v>
      </c>
      <c r="C782" s="21">
        <v>1006007</v>
      </c>
      <c r="D782" s="21">
        <v>1006007</v>
      </c>
      <c r="E782" s="21">
        <v>1006007</v>
      </c>
    </row>
    <row r="783" spans="1:5" s="14" customFormat="1" ht="80.25" hidden="1" customHeight="1" x14ac:dyDescent="0.3">
      <c r="A783" s="78" t="s">
        <v>1639</v>
      </c>
      <c r="B783" s="79" t="s">
        <v>1640</v>
      </c>
      <c r="C783" s="76">
        <f t="shared" ref="C783:E783" si="292">C784</f>
        <v>0</v>
      </c>
      <c r="D783" s="76">
        <f t="shared" si="292"/>
        <v>0</v>
      </c>
      <c r="E783" s="76">
        <f t="shared" si="292"/>
        <v>0</v>
      </c>
    </row>
    <row r="784" spans="1:5" s="19" customFormat="1" ht="80.25" hidden="1" customHeight="1" x14ac:dyDescent="0.3">
      <c r="A784" s="18" t="s">
        <v>138</v>
      </c>
      <c r="B784" s="77" t="s">
        <v>1641</v>
      </c>
      <c r="C784" s="21">
        <v>0</v>
      </c>
      <c r="D784" s="21">
        <v>0</v>
      </c>
      <c r="E784" s="21">
        <v>0</v>
      </c>
    </row>
    <row r="785" spans="1:5" s="14" customFormat="1" ht="110.25" hidden="1" customHeight="1" x14ac:dyDescent="0.3">
      <c r="A785" s="78" t="s">
        <v>1439</v>
      </c>
      <c r="B785" s="79" t="s">
        <v>1440</v>
      </c>
      <c r="C785" s="76">
        <f t="shared" ref="C785:E785" si="293">C786</f>
        <v>0</v>
      </c>
      <c r="D785" s="76">
        <f t="shared" si="293"/>
        <v>0</v>
      </c>
      <c r="E785" s="76">
        <f t="shared" si="293"/>
        <v>0</v>
      </c>
    </row>
    <row r="786" spans="1:5" s="19" customFormat="1" ht="80.25" hidden="1" customHeight="1" x14ac:dyDescent="0.3">
      <c r="A786" s="18" t="s">
        <v>866</v>
      </c>
      <c r="B786" s="77" t="s">
        <v>1441</v>
      </c>
      <c r="C786" s="21">
        <v>0</v>
      </c>
      <c r="D786" s="21">
        <v>0</v>
      </c>
      <c r="E786" s="21">
        <v>0</v>
      </c>
    </row>
    <row r="787" spans="1:5" s="29" customFormat="1" x14ac:dyDescent="0.3">
      <c r="A787" s="2" t="s">
        <v>516</v>
      </c>
      <c r="B787" s="106" t="s">
        <v>670</v>
      </c>
      <c r="C787" s="3">
        <f t="shared" ref="C787:E787" si="294">SUM(C788,C805,C812)</f>
        <v>6001224</v>
      </c>
      <c r="D787" s="3">
        <f t="shared" si="294"/>
        <v>0</v>
      </c>
      <c r="E787" s="3">
        <f t="shared" si="294"/>
        <v>0</v>
      </c>
    </row>
    <row r="788" spans="1:5" hidden="1" x14ac:dyDescent="0.3">
      <c r="A788" s="2" t="s">
        <v>517</v>
      </c>
      <c r="B788" s="106" t="s">
        <v>671</v>
      </c>
      <c r="C788" s="3">
        <f t="shared" ref="C788:E788" si="295">SUM(C789)</f>
        <v>0</v>
      </c>
      <c r="D788" s="3">
        <f t="shared" si="295"/>
        <v>0</v>
      </c>
      <c r="E788" s="3">
        <f t="shared" si="295"/>
        <v>0</v>
      </c>
    </row>
    <row r="789" spans="1:5" hidden="1" x14ac:dyDescent="0.3">
      <c r="A789" s="2" t="s">
        <v>518</v>
      </c>
      <c r="B789" s="106" t="s">
        <v>672</v>
      </c>
      <c r="C789" s="3">
        <f t="shared" ref="C789:E789" si="296">SUM(C790:C804)</f>
        <v>0</v>
      </c>
      <c r="D789" s="3">
        <f t="shared" si="296"/>
        <v>0</v>
      </c>
      <c r="E789" s="3">
        <f t="shared" si="296"/>
        <v>0</v>
      </c>
    </row>
    <row r="790" spans="1:5" s="19" customFormat="1" hidden="1" x14ac:dyDescent="0.3">
      <c r="A790" s="18" t="s">
        <v>176</v>
      </c>
      <c r="B790" s="50" t="s">
        <v>674</v>
      </c>
      <c r="C790" s="21">
        <v>0</v>
      </c>
      <c r="D790" s="21">
        <v>0</v>
      </c>
      <c r="E790" s="21">
        <v>0</v>
      </c>
    </row>
    <row r="791" spans="1:5" s="19" customFormat="1" hidden="1" x14ac:dyDescent="0.3">
      <c r="A791" s="18" t="s">
        <v>1193</v>
      </c>
      <c r="B791" s="50" t="s">
        <v>1660</v>
      </c>
      <c r="C791" s="21">
        <v>0</v>
      </c>
      <c r="D791" s="21">
        <v>0</v>
      </c>
      <c r="E791" s="21">
        <v>0</v>
      </c>
    </row>
    <row r="792" spans="1:5" s="19" customFormat="1" hidden="1" x14ac:dyDescent="0.3">
      <c r="A792" s="18" t="s">
        <v>1359</v>
      </c>
      <c r="B792" s="50" t="s">
        <v>673</v>
      </c>
      <c r="C792" s="21">
        <v>0</v>
      </c>
      <c r="D792" s="21">
        <v>0</v>
      </c>
      <c r="E792" s="21">
        <v>0</v>
      </c>
    </row>
    <row r="793" spans="1:5" s="19" customFormat="1" hidden="1" x14ac:dyDescent="0.3">
      <c r="A793" s="18" t="s">
        <v>223</v>
      </c>
      <c r="B793" s="50" t="s">
        <v>675</v>
      </c>
      <c r="C793" s="21">
        <v>0</v>
      </c>
      <c r="D793" s="21">
        <v>0</v>
      </c>
      <c r="E793" s="21">
        <v>0</v>
      </c>
    </row>
    <row r="794" spans="1:5" s="19" customFormat="1" hidden="1" x14ac:dyDescent="0.3">
      <c r="A794" s="18" t="s">
        <v>224</v>
      </c>
      <c r="B794" s="50" t="s">
        <v>821</v>
      </c>
      <c r="C794" s="21">
        <v>0</v>
      </c>
      <c r="D794" s="21">
        <v>0</v>
      </c>
      <c r="E794" s="21">
        <v>0</v>
      </c>
    </row>
    <row r="795" spans="1:5" s="19" customFormat="1" hidden="1" x14ac:dyDescent="0.3">
      <c r="A795" s="18" t="s">
        <v>225</v>
      </c>
      <c r="B795" s="50" t="s">
        <v>676</v>
      </c>
      <c r="C795" s="21">
        <v>0</v>
      </c>
      <c r="D795" s="21">
        <v>0</v>
      </c>
      <c r="E795" s="21">
        <v>0</v>
      </c>
    </row>
    <row r="796" spans="1:5" s="19" customFormat="1" ht="37.5" hidden="1" x14ac:dyDescent="0.3">
      <c r="A796" s="18" t="s">
        <v>1199</v>
      </c>
      <c r="B796" s="50" t="s">
        <v>1200</v>
      </c>
      <c r="C796" s="21">
        <v>0</v>
      </c>
      <c r="D796" s="21">
        <v>0</v>
      </c>
      <c r="E796" s="21">
        <v>0</v>
      </c>
    </row>
    <row r="797" spans="1:5" s="19" customFormat="1" hidden="1" x14ac:dyDescent="0.3">
      <c r="A797" s="18" t="s">
        <v>226</v>
      </c>
      <c r="B797" s="50" t="s">
        <v>1369</v>
      </c>
      <c r="C797" s="21">
        <v>0</v>
      </c>
      <c r="D797" s="21">
        <v>0</v>
      </c>
      <c r="E797" s="21">
        <v>0</v>
      </c>
    </row>
    <row r="798" spans="1:5" s="19" customFormat="1" hidden="1" x14ac:dyDescent="0.3">
      <c r="A798" s="18" t="s">
        <v>227</v>
      </c>
      <c r="B798" s="50" t="s">
        <v>677</v>
      </c>
      <c r="C798" s="21">
        <v>0</v>
      </c>
      <c r="D798" s="21">
        <v>0</v>
      </c>
      <c r="E798" s="21">
        <v>0</v>
      </c>
    </row>
    <row r="799" spans="1:5" s="19" customFormat="1" hidden="1" x14ac:dyDescent="0.3">
      <c r="A799" s="18" t="s">
        <v>149</v>
      </c>
      <c r="B799" s="50" t="s">
        <v>1582</v>
      </c>
      <c r="C799" s="21">
        <v>0</v>
      </c>
      <c r="D799" s="21">
        <v>0</v>
      </c>
      <c r="E799" s="21">
        <v>0</v>
      </c>
    </row>
    <row r="800" spans="1:5" s="19" customFormat="1" ht="37.5" hidden="1" x14ac:dyDescent="0.3">
      <c r="A800" s="18" t="s">
        <v>138</v>
      </c>
      <c r="B800" s="50" t="s">
        <v>678</v>
      </c>
      <c r="C800" s="21">
        <v>0</v>
      </c>
      <c r="D800" s="21">
        <v>0</v>
      </c>
      <c r="E800" s="21">
        <v>0</v>
      </c>
    </row>
    <row r="801" spans="1:5" s="19" customFormat="1" ht="37.5" hidden="1" customHeight="1" x14ac:dyDescent="0.3">
      <c r="A801" s="18" t="s">
        <v>542</v>
      </c>
      <c r="B801" s="50" t="s">
        <v>679</v>
      </c>
      <c r="C801" s="21"/>
      <c r="D801" s="21"/>
      <c r="E801" s="21"/>
    </row>
    <row r="802" spans="1:5" s="19" customFormat="1" ht="37.5" hidden="1" customHeight="1" x14ac:dyDescent="0.3">
      <c r="A802" s="18" t="s">
        <v>119</v>
      </c>
      <c r="B802" s="50" t="s">
        <v>680</v>
      </c>
      <c r="C802" s="21"/>
      <c r="D802" s="21"/>
      <c r="E802" s="21"/>
    </row>
    <row r="803" spans="1:5" s="19" customFormat="1" hidden="1" x14ac:dyDescent="0.3">
      <c r="A803" s="18" t="s">
        <v>540</v>
      </c>
      <c r="B803" s="50" t="s">
        <v>680</v>
      </c>
      <c r="C803" s="21"/>
      <c r="D803" s="21"/>
      <c r="E803" s="21"/>
    </row>
    <row r="804" spans="1:5" s="19" customFormat="1" hidden="1" x14ac:dyDescent="0.3">
      <c r="A804" s="18" t="s">
        <v>177</v>
      </c>
      <c r="B804" s="50" t="s">
        <v>681</v>
      </c>
      <c r="C804" s="21">
        <v>0</v>
      </c>
      <c r="D804" s="21">
        <v>0</v>
      </c>
      <c r="E804" s="21">
        <v>0</v>
      </c>
    </row>
    <row r="805" spans="1:5" hidden="1" x14ac:dyDescent="0.3">
      <c r="A805" s="2" t="s">
        <v>682</v>
      </c>
      <c r="B805" s="106" t="s">
        <v>669</v>
      </c>
      <c r="C805" s="3">
        <f t="shared" ref="C805:E805" si="297">SUM(C806)</f>
        <v>0</v>
      </c>
      <c r="D805" s="3">
        <f t="shared" si="297"/>
        <v>0</v>
      </c>
      <c r="E805" s="3">
        <f t="shared" si="297"/>
        <v>0</v>
      </c>
    </row>
    <row r="806" spans="1:5" hidden="1" x14ac:dyDescent="0.3">
      <c r="A806" s="2" t="s">
        <v>685</v>
      </c>
      <c r="B806" s="106" t="s">
        <v>683</v>
      </c>
      <c r="C806" s="3">
        <f t="shared" ref="C806:E806" si="298">SUM(C807:C811)</f>
        <v>0</v>
      </c>
      <c r="D806" s="3">
        <f t="shared" si="298"/>
        <v>0</v>
      </c>
      <c r="E806" s="3">
        <f t="shared" si="298"/>
        <v>0</v>
      </c>
    </row>
    <row r="807" spans="1:5" s="19" customFormat="1" hidden="1" x14ac:dyDescent="0.3">
      <c r="A807" s="18" t="s">
        <v>176</v>
      </c>
      <c r="B807" s="50" t="s">
        <v>870</v>
      </c>
      <c r="C807" s="21">
        <v>0</v>
      </c>
      <c r="D807" s="21">
        <v>0</v>
      </c>
      <c r="E807" s="21">
        <v>0</v>
      </c>
    </row>
    <row r="808" spans="1:5" s="19" customFormat="1" hidden="1" x14ac:dyDescent="0.3">
      <c r="A808" s="18" t="s">
        <v>1359</v>
      </c>
      <c r="B808" s="50" t="s">
        <v>863</v>
      </c>
      <c r="C808" s="21">
        <v>0</v>
      </c>
      <c r="D808" s="21">
        <v>0</v>
      </c>
      <c r="E808" s="21">
        <v>0</v>
      </c>
    </row>
    <row r="809" spans="1:5" s="19" customFormat="1" ht="37.5" hidden="1" x14ac:dyDescent="0.3">
      <c r="A809" s="18" t="s">
        <v>138</v>
      </c>
      <c r="B809" s="50" t="s">
        <v>1570</v>
      </c>
      <c r="C809" s="21">
        <v>0</v>
      </c>
      <c r="D809" s="21">
        <v>0</v>
      </c>
      <c r="E809" s="21">
        <v>0</v>
      </c>
    </row>
    <row r="810" spans="1:5" s="19" customFormat="1" ht="18.75" hidden="1" customHeight="1" x14ac:dyDescent="0.3">
      <c r="A810" s="18" t="s">
        <v>542</v>
      </c>
      <c r="B810" s="50" t="s">
        <v>1172</v>
      </c>
      <c r="C810" s="21"/>
      <c r="D810" s="21"/>
      <c r="E810" s="21"/>
    </row>
    <row r="811" spans="1:5" s="19" customFormat="1" hidden="1" x14ac:dyDescent="0.3">
      <c r="A811" s="18" t="s">
        <v>119</v>
      </c>
      <c r="B811" s="50" t="s">
        <v>684</v>
      </c>
      <c r="C811" s="21"/>
      <c r="D811" s="21"/>
      <c r="E811" s="21"/>
    </row>
    <row r="812" spans="1:5" x14ac:dyDescent="0.3">
      <c r="A812" s="2" t="s">
        <v>781</v>
      </c>
      <c r="B812" s="106" t="s">
        <v>780</v>
      </c>
      <c r="C812" s="3">
        <f t="shared" ref="C812:E812" si="299">SUM(C813)</f>
        <v>6001224</v>
      </c>
      <c r="D812" s="3">
        <f t="shared" si="299"/>
        <v>0</v>
      </c>
      <c r="E812" s="3">
        <f t="shared" si="299"/>
        <v>0</v>
      </c>
    </row>
    <row r="813" spans="1:5" x14ac:dyDescent="0.3">
      <c r="A813" s="2" t="s">
        <v>782</v>
      </c>
      <c r="B813" s="106" t="s">
        <v>785</v>
      </c>
      <c r="C813" s="3">
        <f>C814+C816+C818+C820+C822+C824+C826+C828+C830+C832+C834+C836+C838+C840+C842+C844+C846+C848+C850+C852+C854+C856+C858+C860+C862+C864+C866+C868</f>
        <v>6001224</v>
      </c>
      <c r="D813" s="3">
        <f t="shared" ref="D813:E813" si="300">SUM(D814:D850)</f>
        <v>0</v>
      </c>
      <c r="E813" s="3">
        <f t="shared" si="300"/>
        <v>0</v>
      </c>
    </row>
    <row r="814" spans="1:5" s="14" customFormat="1" ht="56.25" x14ac:dyDescent="0.3">
      <c r="A814" s="78" t="s">
        <v>1703</v>
      </c>
      <c r="B814" s="79" t="s">
        <v>1705</v>
      </c>
      <c r="C814" s="76">
        <f>C815</f>
        <v>800000</v>
      </c>
      <c r="D814" s="76">
        <f t="shared" ref="D814:E814" si="301">D815</f>
        <v>0</v>
      </c>
      <c r="E814" s="76">
        <f t="shared" si="301"/>
        <v>0</v>
      </c>
    </row>
    <row r="815" spans="1:5" s="19" customFormat="1" hidden="1" x14ac:dyDescent="0.3">
      <c r="A815" s="18" t="s">
        <v>177</v>
      </c>
      <c r="B815" s="77" t="s">
        <v>1585</v>
      </c>
      <c r="C815" s="124">
        <v>800000</v>
      </c>
      <c r="D815" s="124">
        <v>0</v>
      </c>
      <c r="E815" s="124">
        <v>0</v>
      </c>
    </row>
    <row r="816" spans="1:5" s="14" customFormat="1" ht="56.25" x14ac:dyDescent="0.3">
      <c r="A816" s="78" t="s">
        <v>1704</v>
      </c>
      <c r="B816" s="79" t="s">
        <v>1706</v>
      </c>
      <c r="C816" s="76">
        <f>C817</f>
        <v>91416</v>
      </c>
      <c r="D816" s="76">
        <f t="shared" ref="D816:E816" si="302">D817</f>
        <v>0</v>
      </c>
      <c r="E816" s="76">
        <f t="shared" si="302"/>
        <v>0</v>
      </c>
    </row>
    <row r="817" spans="1:5" s="19" customFormat="1" ht="37.5" hidden="1" x14ac:dyDescent="0.3">
      <c r="A817" s="18" t="s">
        <v>138</v>
      </c>
      <c r="B817" s="77" t="s">
        <v>1584</v>
      </c>
      <c r="C817" s="124">
        <v>91416</v>
      </c>
      <c r="D817" s="124">
        <v>0</v>
      </c>
      <c r="E817" s="124">
        <v>0</v>
      </c>
    </row>
    <row r="818" spans="1:5" s="14" customFormat="1" ht="56.25" x14ac:dyDescent="0.3">
      <c r="A818" s="78" t="s">
        <v>1707</v>
      </c>
      <c r="B818" s="79" t="s">
        <v>1708</v>
      </c>
      <c r="C818" s="76">
        <f>C819</f>
        <v>158584</v>
      </c>
      <c r="D818" s="76">
        <f t="shared" ref="D818:E818" si="303">D819</f>
        <v>0</v>
      </c>
      <c r="E818" s="76">
        <f t="shared" si="303"/>
        <v>0</v>
      </c>
    </row>
    <row r="819" spans="1:5" s="19" customFormat="1" hidden="1" x14ac:dyDescent="0.3">
      <c r="A819" s="18" t="s">
        <v>177</v>
      </c>
      <c r="B819" s="77" t="s">
        <v>1586</v>
      </c>
      <c r="C819" s="124">
        <v>158584</v>
      </c>
      <c r="D819" s="124">
        <v>0</v>
      </c>
      <c r="E819" s="124">
        <v>0</v>
      </c>
    </row>
    <row r="820" spans="1:5" s="14" customFormat="1" ht="56.25" x14ac:dyDescent="0.3">
      <c r="A820" s="78" t="s">
        <v>1709</v>
      </c>
      <c r="B820" s="79" t="s">
        <v>1710</v>
      </c>
      <c r="C820" s="76">
        <f>C821</f>
        <v>120000</v>
      </c>
      <c r="D820" s="76">
        <f t="shared" ref="D820:E820" si="304">D821</f>
        <v>0</v>
      </c>
      <c r="E820" s="76">
        <f t="shared" si="304"/>
        <v>0</v>
      </c>
    </row>
    <row r="821" spans="1:5" s="19" customFormat="1" ht="37.5" hidden="1" x14ac:dyDescent="0.3">
      <c r="A821" s="18" t="s">
        <v>138</v>
      </c>
      <c r="B821" s="77" t="s">
        <v>1587</v>
      </c>
      <c r="C821" s="124">
        <v>120000</v>
      </c>
      <c r="D821" s="124">
        <v>0</v>
      </c>
      <c r="E821" s="124">
        <v>0</v>
      </c>
    </row>
    <row r="822" spans="1:5" s="14" customFormat="1" ht="56.25" x14ac:dyDescent="0.3">
      <c r="A822" s="78" t="s">
        <v>1711</v>
      </c>
      <c r="B822" s="79" t="s">
        <v>1712</v>
      </c>
      <c r="C822" s="76">
        <f>C823</f>
        <v>245668</v>
      </c>
      <c r="D822" s="76">
        <f t="shared" ref="D822:E822" si="305">D823</f>
        <v>0</v>
      </c>
      <c r="E822" s="76">
        <f t="shared" si="305"/>
        <v>0</v>
      </c>
    </row>
    <row r="823" spans="1:5" s="19" customFormat="1" ht="37.5" hidden="1" x14ac:dyDescent="0.3">
      <c r="A823" s="18" t="s">
        <v>138</v>
      </c>
      <c r="B823" s="77" t="s">
        <v>1588</v>
      </c>
      <c r="C823" s="124">
        <v>245668</v>
      </c>
      <c r="D823" s="124">
        <v>0</v>
      </c>
      <c r="E823" s="124">
        <v>0</v>
      </c>
    </row>
    <row r="824" spans="1:5" s="14" customFormat="1" ht="56.25" x14ac:dyDescent="0.3">
      <c r="A824" s="78" t="s">
        <v>1713</v>
      </c>
      <c r="B824" s="79" t="s">
        <v>1714</v>
      </c>
      <c r="C824" s="76">
        <f>C825</f>
        <v>242956</v>
      </c>
      <c r="D824" s="76">
        <f t="shared" ref="D824:E824" si="306">D825</f>
        <v>0</v>
      </c>
      <c r="E824" s="76">
        <f t="shared" si="306"/>
        <v>0</v>
      </c>
    </row>
    <row r="825" spans="1:5" s="19" customFormat="1" ht="37.5" hidden="1" x14ac:dyDescent="0.3">
      <c r="A825" s="18" t="s">
        <v>138</v>
      </c>
      <c r="B825" s="77" t="s">
        <v>1589</v>
      </c>
      <c r="C825" s="124">
        <v>242956</v>
      </c>
      <c r="D825" s="124">
        <v>0</v>
      </c>
      <c r="E825" s="124">
        <v>0</v>
      </c>
    </row>
    <row r="826" spans="1:5" s="14" customFormat="1" ht="56.25" x14ac:dyDescent="0.3">
      <c r="A826" s="78" t="s">
        <v>1785</v>
      </c>
      <c r="B826" s="79" t="s">
        <v>1715</v>
      </c>
      <c r="C826" s="76">
        <f>C827</f>
        <v>200000</v>
      </c>
      <c r="D826" s="76">
        <f t="shared" ref="D826:E826" si="307">D827</f>
        <v>0</v>
      </c>
      <c r="E826" s="76">
        <f t="shared" si="307"/>
        <v>0</v>
      </c>
    </row>
    <row r="827" spans="1:5" s="19" customFormat="1" ht="37.5" hidden="1" x14ac:dyDescent="0.3">
      <c r="A827" s="18" t="s">
        <v>138</v>
      </c>
      <c r="B827" s="77" t="s">
        <v>1590</v>
      </c>
      <c r="C827" s="124">
        <v>200000</v>
      </c>
      <c r="D827" s="124">
        <v>0</v>
      </c>
      <c r="E827" s="124">
        <v>0</v>
      </c>
    </row>
    <row r="828" spans="1:5" s="14" customFormat="1" ht="76.5" customHeight="1" x14ac:dyDescent="0.3">
      <c r="A828" s="78" t="s">
        <v>1717</v>
      </c>
      <c r="B828" s="79" t="s">
        <v>1716</v>
      </c>
      <c r="C828" s="76">
        <f>C829</f>
        <v>200000</v>
      </c>
      <c r="D828" s="76">
        <f t="shared" ref="D828:E828" si="308">D829</f>
        <v>0</v>
      </c>
      <c r="E828" s="76">
        <f t="shared" si="308"/>
        <v>0</v>
      </c>
    </row>
    <row r="829" spans="1:5" s="19" customFormat="1" ht="37.5" hidden="1" x14ac:dyDescent="0.3">
      <c r="A829" s="18" t="s">
        <v>138</v>
      </c>
      <c r="B829" s="77" t="s">
        <v>1591</v>
      </c>
      <c r="C829" s="124">
        <v>200000</v>
      </c>
      <c r="D829" s="124">
        <v>0</v>
      </c>
      <c r="E829" s="124">
        <v>0</v>
      </c>
    </row>
    <row r="830" spans="1:5" s="14" customFormat="1" ht="56.25" x14ac:dyDescent="0.3">
      <c r="A830" s="78" t="s">
        <v>1719</v>
      </c>
      <c r="B830" s="79" t="s">
        <v>1718</v>
      </c>
      <c r="C830" s="76">
        <f>C831</f>
        <v>200000</v>
      </c>
      <c r="D830" s="76">
        <f t="shared" ref="D830:E830" si="309">D831</f>
        <v>0</v>
      </c>
      <c r="E830" s="76">
        <f t="shared" si="309"/>
        <v>0</v>
      </c>
    </row>
    <row r="831" spans="1:5" s="19" customFormat="1" ht="37.5" hidden="1" x14ac:dyDescent="0.3">
      <c r="A831" s="18" t="s">
        <v>138</v>
      </c>
      <c r="B831" s="77" t="s">
        <v>1592</v>
      </c>
      <c r="C831" s="124">
        <v>200000</v>
      </c>
      <c r="D831" s="124">
        <v>0</v>
      </c>
      <c r="E831" s="124">
        <v>0</v>
      </c>
    </row>
    <row r="832" spans="1:5" s="14" customFormat="1" ht="75" x14ac:dyDescent="0.3">
      <c r="A832" s="78" t="s">
        <v>1720</v>
      </c>
      <c r="B832" s="79" t="s">
        <v>1721</v>
      </c>
      <c r="C832" s="76">
        <f>C833</f>
        <v>110000</v>
      </c>
      <c r="D832" s="76">
        <f t="shared" ref="D832:E832" si="310">D833</f>
        <v>0</v>
      </c>
      <c r="E832" s="76">
        <f t="shared" si="310"/>
        <v>0</v>
      </c>
    </row>
    <row r="833" spans="1:5" s="19" customFormat="1" ht="37.5" hidden="1" x14ac:dyDescent="0.3">
      <c r="A833" s="18" t="s">
        <v>138</v>
      </c>
      <c r="B833" s="77" t="s">
        <v>1742</v>
      </c>
      <c r="C833" s="124">
        <v>110000</v>
      </c>
      <c r="D833" s="124">
        <v>0</v>
      </c>
      <c r="E833" s="124">
        <v>0</v>
      </c>
    </row>
    <row r="834" spans="1:5" s="14" customFormat="1" ht="56.25" x14ac:dyDescent="0.3">
      <c r="A834" s="78" t="s">
        <v>1722</v>
      </c>
      <c r="B834" s="79" t="s">
        <v>1723</v>
      </c>
      <c r="C834" s="76">
        <f>C835</f>
        <v>250000</v>
      </c>
      <c r="D834" s="76">
        <f t="shared" ref="D834:E834" si="311">D835</f>
        <v>0</v>
      </c>
      <c r="E834" s="76">
        <f t="shared" si="311"/>
        <v>0</v>
      </c>
    </row>
    <row r="835" spans="1:5" s="19" customFormat="1" ht="37.5" hidden="1" x14ac:dyDescent="0.3">
      <c r="A835" s="18" t="s">
        <v>138</v>
      </c>
      <c r="B835" s="77" t="s">
        <v>1593</v>
      </c>
      <c r="C835" s="124">
        <v>250000</v>
      </c>
      <c r="D835" s="124">
        <v>0</v>
      </c>
      <c r="E835" s="124">
        <v>0</v>
      </c>
    </row>
    <row r="836" spans="1:5" s="14" customFormat="1" ht="56.25" x14ac:dyDescent="0.3">
      <c r="A836" s="78" t="s">
        <v>1724</v>
      </c>
      <c r="B836" s="79" t="s">
        <v>1725</v>
      </c>
      <c r="C836" s="76">
        <f>C837</f>
        <v>250000</v>
      </c>
      <c r="D836" s="76">
        <f t="shared" ref="D836:E836" si="312">D837</f>
        <v>0</v>
      </c>
      <c r="E836" s="76">
        <f t="shared" si="312"/>
        <v>0</v>
      </c>
    </row>
    <row r="837" spans="1:5" s="19" customFormat="1" ht="37.5" hidden="1" x14ac:dyDescent="0.3">
      <c r="A837" s="18" t="s">
        <v>138</v>
      </c>
      <c r="B837" s="77" t="s">
        <v>1594</v>
      </c>
      <c r="C837" s="124">
        <v>250000</v>
      </c>
      <c r="D837" s="124">
        <v>0</v>
      </c>
      <c r="E837" s="124">
        <v>0</v>
      </c>
    </row>
    <row r="838" spans="1:5" s="14" customFormat="1" ht="56.25" x14ac:dyDescent="0.3">
      <c r="A838" s="78" t="s">
        <v>1726</v>
      </c>
      <c r="B838" s="79" t="s">
        <v>1727</v>
      </c>
      <c r="C838" s="76">
        <f>C839</f>
        <v>250000</v>
      </c>
      <c r="D838" s="76">
        <f t="shared" ref="D838:E838" si="313">D839</f>
        <v>0</v>
      </c>
      <c r="E838" s="76">
        <f t="shared" si="313"/>
        <v>0</v>
      </c>
    </row>
    <row r="839" spans="1:5" s="19" customFormat="1" ht="37.5" hidden="1" x14ac:dyDescent="0.3">
      <c r="A839" s="18" t="s">
        <v>138</v>
      </c>
      <c r="B839" s="77" t="s">
        <v>1743</v>
      </c>
      <c r="C839" s="124">
        <v>250000</v>
      </c>
      <c r="D839" s="124">
        <v>0</v>
      </c>
      <c r="E839" s="124">
        <v>0</v>
      </c>
    </row>
    <row r="840" spans="1:5" s="14" customFormat="1" ht="56.25" x14ac:dyDescent="0.3">
      <c r="A840" s="78" t="s">
        <v>1729</v>
      </c>
      <c r="B840" s="79" t="s">
        <v>1728</v>
      </c>
      <c r="C840" s="76">
        <f>C841</f>
        <v>200000</v>
      </c>
      <c r="D840" s="76">
        <f t="shared" ref="D840:E840" si="314">D841</f>
        <v>0</v>
      </c>
      <c r="E840" s="76">
        <f t="shared" si="314"/>
        <v>0</v>
      </c>
    </row>
    <row r="841" spans="1:5" s="19" customFormat="1" hidden="1" x14ac:dyDescent="0.3">
      <c r="A841" s="18" t="s">
        <v>177</v>
      </c>
      <c r="B841" s="50" t="s">
        <v>1595</v>
      </c>
      <c r="C841" s="21">
        <v>200000</v>
      </c>
      <c r="D841" s="21">
        <v>0</v>
      </c>
      <c r="E841" s="21">
        <v>0</v>
      </c>
    </row>
    <row r="842" spans="1:5" s="14" customFormat="1" ht="56.25" x14ac:dyDescent="0.3">
      <c r="A842" s="78" t="s">
        <v>1730</v>
      </c>
      <c r="B842" s="79" t="s">
        <v>1732</v>
      </c>
      <c r="C842" s="76">
        <f>C843</f>
        <v>200000</v>
      </c>
      <c r="D842" s="76">
        <f t="shared" ref="D842:E842" si="315">D843</f>
        <v>0</v>
      </c>
      <c r="E842" s="76">
        <f t="shared" si="315"/>
        <v>0</v>
      </c>
    </row>
    <row r="843" spans="1:5" s="19" customFormat="1" hidden="1" x14ac:dyDescent="0.3">
      <c r="A843" s="18" t="s">
        <v>177</v>
      </c>
      <c r="B843" s="50" t="s">
        <v>1596</v>
      </c>
      <c r="C843" s="21">
        <v>200000</v>
      </c>
      <c r="D843" s="21">
        <v>0</v>
      </c>
      <c r="E843" s="21">
        <v>0</v>
      </c>
    </row>
    <row r="844" spans="1:5" s="14" customFormat="1" ht="56.25" x14ac:dyDescent="0.3">
      <c r="A844" s="78" t="s">
        <v>1731</v>
      </c>
      <c r="B844" s="79" t="s">
        <v>1733</v>
      </c>
      <c r="C844" s="76">
        <f>C845</f>
        <v>200000</v>
      </c>
      <c r="D844" s="76">
        <f t="shared" ref="D844:E844" si="316">D845</f>
        <v>0</v>
      </c>
      <c r="E844" s="76">
        <f t="shared" si="316"/>
        <v>0</v>
      </c>
    </row>
    <row r="845" spans="1:5" s="19" customFormat="1" ht="37.5" hidden="1" x14ac:dyDescent="0.3">
      <c r="A845" s="18" t="s">
        <v>138</v>
      </c>
      <c r="B845" s="50" t="s">
        <v>1597</v>
      </c>
      <c r="C845" s="21">
        <v>200000</v>
      </c>
      <c r="D845" s="21">
        <v>0</v>
      </c>
      <c r="E845" s="21">
        <v>0</v>
      </c>
    </row>
    <row r="846" spans="1:5" s="14" customFormat="1" ht="37.5" x14ac:dyDescent="0.3">
      <c r="A846" s="78" t="s">
        <v>1734</v>
      </c>
      <c r="B846" s="79" t="s">
        <v>1736</v>
      </c>
      <c r="C846" s="76">
        <v>250000</v>
      </c>
      <c r="D846" s="76">
        <v>0</v>
      </c>
      <c r="E846" s="76">
        <v>0</v>
      </c>
    </row>
    <row r="847" spans="1:5" s="19" customFormat="1" hidden="1" x14ac:dyDescent="0.3">
      <c r="A847" s="18" t="s">
        <v>177</v>
      </c>
      <c r="B847" s="50" t="s">
        <v>1598</v>
      </c>
      <c r="C847" s="21">
        <v>250000</v>
      </c>
      <c r="D847" s="21">
        <v>0</v>
      </c>
      <c r="E847" s="21">
        <v>0</v>
      </c>
    </row>
    <row r="848" spans="1:5" s="14" customFormat="1" ht="56.25" x14ac:dyDescent="0.3">
      <c r="A848" s="78" t="s">
        <v>1735</v>
      </c>
      <c r="B848" s="79" t="s">
        <v>1737</v>
      </c>
      <c r="C848" s="76">
        <f>C849</f>
        <v>250000</v>
      </c>
      <c r="D848" s="76">
        <f t="shared" ref="D848:E848" si="317">D849</f>
        <v>0</v>
      </c>
      <c r="E848" s="76">
        <f t="shared" si="317"/>
        <v>0</v>
      </c>
    </row>
    <row r="849" spans="1:5" s="19" customFormat="1" hidden="1" x14ac:dyDescent="0.3">
      <c r="A849" s="18" t="s">
        <v>225</v>
      </c>
      <c r="B849" s="50" t="s">
        <v>1599</v>
      </c>
      <c r="C849" s="21">
        <v>250000</v>
      </c>
      <c r="D849" s="21">
        <v>0</v>
      </c>
      <c r="E849" s="21">
        <v>0</v>
      </c>
    </row>
    <row r="850" spans="1:5" s="14" customFormat="1" ht="56.25" x14ac:dyDescent="0.3">
      <c r="A850" s="78" t="s">
        <v>1738</v>
      </c>
      <c r="B850" s="79" t="s">
        <v>1739</v>
      </c>
      <c r="C850" s="76">
        <v>240000</v>
      </c>
      <c r="D850" s="76">
        <v>0</v>
      </c>
      <c r="E850" s="76">
        <v>0</v>
      </c>
    </row>
    <row r="851" spans="1:5" s="19" customFormat="1" ht="37.5" hidden="1" x14ac:dyDescent="0.3">
      <c r="A851" s="18" t="s">
        <v>138</v>
      </c>
      <c r="B851" s="50" t="s">
        <v>1600</v>
      </c>
      <c r="C851" s="21">
        <v>240000</v>
      </c>
      <c r="D851" s="21">
        <v>0</v>
      </c>
      <c r="E851" s="21">
        <v>0</v>
      </c>
    </row>
    <row r="852" spans="1:5" s="14" customFormat="1" ht="37.5" x14ac:dyDescent="0.3">
      <c r="A852" s="78" t="s">
        <v>1741</v>
      </c>
      <c r="B852" s="79" t="s">
        <v>1740</v>
      </c>
      <c r="C852" s="76">
        <v>200000</v>
      </c>
      <c r="D852" s="76">
        <v>0</v>
      </c>
      <c r="E852" s="76">
        <v>0</v>
      </c>
    </row>
    <row r="853" spans="1:5" s="19" customFormat="1" hidden="1" x14ac:dyDescent="0.3">
      <c r="A853" s="18" t="s">
        <v>177</v>
      </c>
      <c r="B853" s="50" t="s">
        <v>1601</v>
      </c>
      <c r="C853" s="21">
        <v>200000</v>
      </c>
      <c r="D853" s="21">
        <v>0</v>
      </c>
      <c r="E853" s="21">
        <v>0</v>
      </c>
    </row>
    <row r="854" spans="1:5" s="14" customFormat="1" ht="37.5" x14ac:dyDescent="0.3">
      <c r="A854" s="78" t="s">
        <v>1761</v>
      </c>
      <c r="B854" s="79" t="s">
        <v>1770</v>
      </c>
      <c r="C854" s="76">
        <f>C855</f>
        <v>140100</v>
      </c>
      <c r="D854" s="76">
        <f t="shared" ref="D854:E854" si="318">D855</f>
        <v>0</v>
      </c>
      <c r="E854" s="76">
        <f t="shared" si="318"/>
        <v>0</v>
      </c>
    </row>
    <row r="855" spans="1:5" s="19" customFormat="1" hidden="1" x14ac:dyDescent="0.3">
      <c r="A855" s="18" t="s">
        <v>224</v>
      </c>
      <c r="B855" s="50" t="s">
        <v>1769</v>
      </c>
      <c r="C855" s="21">
        <v>140100</v>
      </c>
      <c r="D855" s="21">
        <v>0</v>
      </c>
      <c r="E855" s="21">
        <v>0</v>
      </c>
    </row>
    <row r="856" spans="1:5" s="14" customFormat="1" ht="56.25" x14ac:dyDescent="0.3">
      <c r="A856" s="78" t="s">
        <v>1762</v>
      </c>
      <c r="B856" s="79" t="s">
        <v>1772</v>
      </c>
      <c r="C856" s="76">
        <f>C857</f>
        <v>240000</v>
      </c>
      <c r="D856" s="76">
        <f t="shared" ref="D856:E856" si="319">D857</f>
        <v>0</v>
      </c>
      <c r="E856" s="76">
        <f t="shared" si="319"/>
        <v>0</v>
      </c>
    </row>
    <row r="857" spans="1:5" s="19" customFormat="1" ht="37.5" hidden="1" x14ac:dyDescent="0.3">
      <c r="A857" s="18" t="s">
        <v>138</v>
      </c>
      <c r="B857" s="50" t="s">
        <v>1771</v>
      </c>
      <c r="C857" s="21">
        <v>240000</v>
      </c>
      <c r="D857" s="21">
        <v>0</v>
      </c>
      <c r="E857" s="21">
        <v>0</v>
      </c>
    </row>
    <row r="858" spans="1:5" s="14" customFormat="1" ht="37.5" x14ac:dyDescent="0.3">
      <c r="A858" s="78" t="s">
        <v>1763</v>
      </c>
      <c r="B858" s="79" t="s">
        <v>1774</v>
      </c>
      <c r="C858" s="76">
        <f>C859</f>
        <v>120000</v>
      </c>
      <c r="D858" s="76">
        <f t="shared" ref="D858:E858" si="320">D859</f>
        <v>0</v>
      </c>
      <c r="E858" s="76">
        <f t="shared" si="320"/>
        <v>0</v>
      </c>
    </row>
    <row r="859" spans="1:5" s="19" customFormat="1" hidden="1" x14ac:dyDescent="0.3">
      <c r="A859" s="18" t="s">
        <v>224</v>
      </c>
      <c r="B859" s="50" t="s">
        <v>1773</v>
      </c>
      <c r="C859" s="21">
        <v>120000</v>
      </c>
      <c r="D859" s="21">
        <v>0</v>
      </c>
      <c r="E859" s="21">
        <v>0</v>
      </c>
    </row>
    <row r="860" spans="1:5" s="14" customFormat="1" ht="56.25" x14ac:dyDescent="0.3">
      <c r="A860" s="78" t="s">
        <v>1764</v>
      </c>
      <c r="B860" s="79" t="s">
        <v>1776</v>
      </c>
      <c r="C860" s="76">
        <f>C861</f>
        <v>100000</v>
      </c>
      <c r="D860" s="76">
        <f t="shared" ref="D860:E860" si="321">D861</f>
        <v>0</v>
      </c>
      <c r="E860" s="76">
        <f t="shared" si="321"/>
        <v>0</v>
      </c>
    </row>
    <row r="861" spans="1:5" s="19" customFormat="1" hidden="1" x14ac:dyDescent="0.3">
      <c r="A861" s="18" t="s">
        <v>224</v>
      </c>
      <c r="B861" s="50" t="s">
        <v>1775</v>
      </c>
      <c r="C861" s="21">
        <v>100000</v>
      </c>
      <c r="D861" s="21">
        <v>0</v>
      </c>
      <c r="E861" s="21">
        <v>0</v>
      </c>
    </row>
    <row r="862" spans="1:5" s="14" customFormat="1" ht="37.5" x14ac:dyDescent="0.3">
      <c r="A862" s="78" t="s">
        <v>1765</v>
      </c>
      <c r="B862" s="79" t="s">
        <v>1778</v>
      </c>
      <c r="C862" s="76">
        <f>C863</f>
        <v>300000</v>
      </c>
      <c r="D862" s="76">
        <f t="shared" ref="D862:E862" si="322">D863</f>
        <v>0</v>
      </c>
      <c r="E862" s="76">
        <f t="shared" si="322"/>
        <v>0</v>
      </c>
    </row>
    <row r="863" spans="1:5" s="19" customFormat="1" hidden="1" x14ac:dyDescent="0.3">
      <c r="A863" s="18" t="s">
        <v>224</v>
      </c>
      <c r="B863" s="50" t="s">
        <v>1777</v>
      </c>
      <c r="C863" s="21">
        <v>300000</v>
      </c>
      <c r="D863" s="21">
        <v>0</v>
      </c>
      <c r="E863" s="21">
        <v>0</v>
      </c>
    </row>
    <row r="864" spans="1:5" s="14" customFormat="1" ht="56.25" x14ac:dyDescent="0.3">
      <c r="A864" s="78" t="s">
        <v>1766</v>
      </c>
      <c r="B864" s="79" t="s">
        <v>1780</v>
      </c>
      <c r="C864" s="76">
        <f>C865</f>
        <v>88500</v>
      </c>
      <c r="D864" s="76">
        <f t="shared" ref="D864:E864" si="323">D865</f>
        <v>0</v>
      </c>
      <c r="E864" s="76">
        <f t="shared" si="323"/>
        <v>0</v>
      </c>
    </row>
    <row r="865" spans="1:6" s="19" customFormat="1" ht="37.5" hidden="1" x14ac:dyDescent="0.3">
      <c r="A865" s="18" t="s">
        <v>138</v>
      </c>
      <c r="B865" s="50" t="s">
        <v>1779</v>
      </c>
      <c r="C865" s="21">
        <v>88500</v>
      </c>
      <c r="D865" s="21">
        <v>0</v>
      </c>
      <c r="E865" s="21">
        <v>0</v>
      </c>
    </row>
    <row r="866" spans="1:6" s="14" customFormat="1" ht="37.5" x14ac:dyDescent="0.3">
      <c r="A866" s="78" t="s">
        <v>1767</v>
      </c>
      <c r="B866" s="79" t="s">
        <v>1782</v>
      </c>
      <c r="C866" s="76">
        <f>C867</f>
        <v>300000</v>
      </c>
      <c r="D866" s="76">
        <f t="shared" ref="D866:E866" si="324">D867</f>
        <v>0</v>
      </c>
      <c r="E866" s="76">
        <f t="shared" si="324"/>
        <v>0</v>
      </c>
    </row>
    <row r="867" spans="1:6" s="19" customFormat="1" hidden="1" x14ac:dyDescent="0.3">
      <c r="A867" s="18" t="s">
        <v>224</v>
      </c>
      <c r="B867" s="50" t="s">
        <v>1781</v>
      </c>
      <c r="C867" s="21">
        <v>300000</v>
      </c>
      <c r="D867" s="21">
        <v>0</v>
      </c>
      <c r="E867" s="21">
        <v>0</v>
      </c>
    </row>
    <row r="868" spans="1:6" s="14" customFormat="1" ht="37.5" x14ac:dyDescent="0.3">
      <c r="A868" s="78" t="s">
        <v>1768</v>
      </c>
      <c r="B868" s="79" t="s">
        <v>1783</v>
      </c>
      <c r="C868" s="76">
        <f>C869</f>
        <v>54000</v>
      </c>
      <c r="D868" s="76">
        <f t="shared" ref="D868:E868" si="325">D869</f>
        <v>0</v>
      </c>
      <c r="E868" s="76">
        <f t="shared" si="325"/>
        <v>0</v>
      </c>
    </row>
    <row r="869" spans="1:6" s="19" customFormat="1" hidden="1" x14ac:dyDescent="0.3">
      <c r="A869" s="18" t="s">
        <v>225</v>
      </c>
      <c r="B869" s="50" t="s">
        <v>1784</v>
      </c>
      <c r="C869" s="21">
        <v>54000</v>
      </c>
      <c r="D869" s="21">
        <v>0</v>
      </c>
      <c r="E869" s="21">
        <v>0</v>
      </c>
    </row>
    <row r="870" spans="1:6" s="34" customFormat="1" ht="26.25" customHeight="1" x14ac:dyDescent="0.3">
      <c r="A870" s="2" t="s">
        <v>422</v>
      </c>
      <c r="B870" s="106" t="s">
        <v>788</v>
      </c>
      <c r="C870" s="3">
        <f>SUM(C871,C1141,C1145,C1154)</f>
        <v>12335805967</v>
      </c>
      <c r="D870" s="3">
        <f t="shared" ref="D870:E870" si="326">SUM(D871,D1141,D1145,D1154)</f>
        <v>11499492956</v>
      </c>
      <c r="E870" s="3">
        <f t="shared" si="326"/>
        <v>11940886141</v>
      </c>
    </row>
    <row r="871" spans="1:6" s="34" customFormat="1" ht="37.5" x14ac:dyDescent="0.3">
      <c r="A871" s="2" t="s">
        <v>423</v>
      </c>
      <c r="B871" s="106" t="s">
        <v>424</v>
      </c>
      <c r="C871" s="3">
        <f t="shared" ref="C871:E871" si="327">SUM(C872,C898,C1076,C1120)</f>
        <v>12335636300</v>
      </c>
      <c r="D871" s="3">
        <f t="shared" si="327"/>
        <v>11499339400</v>
      </c>
      <c r="E871" s="3">
        <f t="shared" si="327"/>
        <v>11940731400</v>
      </c>
      <c r="F871" s="128"/>
    </row>
    <row r="872" spans="1:6" s="34" customFormat="1" ht="19.5" x14ac:dyDescent="0.3">
      <c r="A872" s="26" t="s">
        <v>425</v>
      </c>
      <c r="B872" s="38" t="s">
        <v>426</v>
      </c>
      <c r="C872" s="3">
        <f t="shared" ref="C872:E872" si="328">SUM(C873,C883,C894)</f>
        <v>303153000</v>
      </c>
      <c r="D872" s="3">
        <f t="shared" si="328"/>
        <v>500000</v>
      </c>
      <c r="E872" s="3">
        <f t="shared" si="328"/>
        <v>500000</v>
      </c>
    </row>
    <row r="873" spans="1:6" s="34" customFormat="1" ht="19.5" x14ac:dyDescent="0.3">
      <c r="A873" s="26" t="s">
        <v>888</v>
      </c>
      <c r="B873" s="38" t="s">
        <v>889</v>
      </c>
      <c r="C873" s="3">
        <f t="shared" ref="C873:E873" si="329">SUM(C874)</f>
        <v>232653000</v>
      </c>
      <c r="D873" s="3">
        <f t="shared" si="329"/>
        <v>0</v>
      </c>
      <c r="E873" s="3">
        <f t="shared" si="329"/>
        <v>0</v>
      </c>
    </row>
    <row r="874" spans="1:6" s="34" customFormat="1" ht="37.5" x14ac:dyDescent="0.3">
      <c r="A874" s="91" t="s">
        <v>890</v>
      </c>
      <c r="B874" s="106" t="s">
        <v>891</v>
      </c>
      <c r="C874" s="3">
        <f t="shared" ref="C874:E874" si="330">SUM(C875:C882)</f>
        <v>232653000</v>
      </c>
      <c r="D874" s="3">
        <f t="shared" si="330"/>
        <v>0</v>
      </c>
      <c r="E874" s="3">
        <f t="shared" si="330"/>
        <v>0</v>
      </c>
    </row>
    <row r="875" spans="1:6" s="34" customFormat="1" ht="56.25" hidden="1" x14ac:dyDescent="0.3">
      <c r="A875" s="64" t="s">
        <v>892</v>
      </c>
      <c r="B875" s="52" t="s">
        <v>893</v>
      </c>
      <c r="C875" s="37">
        <v>232653000</v>
      </c>
      <c r="D875" s="37">
        <v>0</v>
      </c>
      <c r="E875" s="37">
        <v>0</v>
      </c>
    </row>
    <row r="876" spans="1:6" s="34" customFormat="1" ht="19.5" hidden="1" x14ac:dyDescent="0.3">
      <c r="A876" s="64" t="s">
        <v>894</v>
      </c>
      <c r="B876" s="52" t="s">
        <v>893</v>
      </c>
      <c r="C876" s="37">
        <v>0</v>
      </c>
      <c r="D876" s="37">
        <v>0</v>
      </c>
      <c r="E876" s="37">
        <v>0</v>
      </c>
    </row>
    <row r="877" spans="1:6" s="34" customFormat="1" ht="37.5" hidden="1" x14ac:dyDescent="0.3">
      <c r="A877" s="64" t="s">
        <v>895</v>
      </c>
      <c r="B877" s="52" t="s">
        <v>893</v>
      </c>
      <c r="C877" s="37">
        <v>0</v>
      </c>
      <c r="D877" s="37">
        <v>0</v>
      </c>
      <c r="E877" s="37">
        <v>0</v>
      </c>
    </row>
    <row r="878" spans="1:6" s="34" customFormat="1" ht="37.5" hidden="1" x14ac:dyDescent="0.3">
      <c r="A878" s="6" t="s">
        <v>896</v>
      </c>
      <c r="B878" s="52" t="s">
        <v>893</v>
      </c>
      <c r="C878" s="37">
        <v>0</v>
      </c>
      <c r="D878" s="37">
        <v>0</v>
      </c>
      <c r="E878" s="37">
        <v>0</v>
      </c>
    </row>
    <row r="879" spans="1:6" s="34" customFormat="1" ht="37.5" hidden="1" x14ac:dyDescent="0.3">
      <c r="A879" s="6" t="s">
        <v>897</v>
      </c>
      <c r="B879" s="52" t="s">
        <v>893</v>
      </c>
      <c r="C879" s="37">
        <v>0</v>
      </c>
      <c r="D879" s="37">
        <v>0</v>
      </c>
      <c r="E879" s="37">
        <v>0</v>
      </c>
    </row>
    <row r="880" spans="1:6" s="34" customFormat="1" ht="19.5" hidden="1" x14ac:dyDescent="0.3">
      <c r="A880" s="6" t="s">
        <v>1308</v>
      </c>
      <c r="B880" s="52" t="s">
        <v>893</v>
      </c>
      <c r="C880" s="37">
        <v>0</v>
      </c>
      <c r="D880" s="37">
        <v>0</v>
      </c>
      <c r="E880" s="37">
        <v>0</v>
      </c>
    </row>
    <row r="881" spans="1:5" s="34" customFormat="1" ht="19.5" hidden="1" x14ac:dyDescent="0.3">
      <c r="A881" s="6" t="s">
        <v>1309</v>
      </c>
      <c r="B881" s="52" t="s">
        <v>893</v>
      </c>
      <c r="C881" s="37">
        <v>0</v>
      </c>
      <c r="D881" s="37">
        <v>0</v>
      </c>
      <c r="E881" s="37">
        <v>0</v>
      </c>
    </row>
    <row r="882" spans="1:5" s="34" customFormat="1" ht="19.5" hidden="1" x14ac:dyDescent="0.3">
      <c r="A882" s="6" t="s">
        <v>1310</v>
      </c>
      <c r="B882" s="52" t="s">
        <v>893</v>
      </c>
      <c r="C882" s="37">
        <v>0</v>
      </c>
      <c r="D882" s="37">
        <v>0</v>
      </c>
      <c r="E882" s="37">
        <v>0</v>
      </c>
    </row>
    <row r="883" spans="1:5" s="34" customFormat="1" ht="19.5" x14ac:dyDescent="0.3">
      <c r="A883" s="26" t="s">
        <v>898</v>
      </c>
      <c r="B883" s="38" t="s">
        <v>899</v>
      </c>
      <c r="C883" s="3">
        <f t="shared" ref="C883:E883" si="331">SUM(C884)</f>
        <v>70500000</v>
      </c>
      <c r="D883" s="3">
        <f t="shared" si="331"/>
        <v>500000</v>
      </c>
      <c r="E883" s="3">
        <f t="shared" si="331"/>
        <v>500000</v>
      </c>
    </row>
    <row r="884" spans="1:5" s="34" customFormat="1" ht="37.5" x14ac:dyDescent="0.3">
      <c r="A884" s="26" t="s">
        <v>900</v>
      </c>
      <c r="B884" s="38" t="s">
        <v>901</v>
      </c>
      <c r="C884" s="3">
        <f t="shared" ref="C884" si="332">SUM(C885:C893)</f>
        <v>70500000</v>
      </c>
      <c r="D884" s="3">
        <f t="shared" ref="D884" si="333">SUM(D885:D893)</f>
        <v>500000</v>
      </c>
      <c r="E884" s="3">
        <f t="shared" ref="E884" si="334">SUM(E885:E893)</f>
        <v>500000</v>
      </c>
    </row>
    <row r="885" spans="1:5" s="34" customFormat="1" ht="37.5" hidden="1" x14ac:dyDescent="0.3">
      <c r="A885" s="6" t="s">
        <v>902</v>
      </c>
      <c r="B885" s="52" t="s">
        <v>903</v>
      </c>
      <c r="C885" s="37">
        <v>70500000</v>
      </c>
      <c r="D885" s="37">
        <v>500000</v>
      </c>
      <c r="E885" s="37">
        <v>500000</v>
      </c>
    </row>
    <row r="886" spans="1:5" s="34" customFormat="1" ht="37.5" hidden="1" x14ac:dyDescent="0.3">
      <c r="A886" s="6" t="s">
        <v>1509</v>
      </c>
      <c r="B886" s="52" t="s">
        <v>903</v>
      </c>
      <c r="C886" s="37">
        <v>0</v>
      </c>
      <c r="D886" s="37">
        <v>0</v>
      </c>
      <c r="E886" s="37">
        <v>0</v>
      </c>
    </row>
    <row r="887" spans="1:5" s="34" customFormat="1" ht="37.5" hidden="1" x14ac:dyDescent="0.3">
      <c r="A887" s="6" t="s">
        <v>1510</v>
      </c>
      <c r="B887" s="52" t="s">
        <v>903</v>
      </c>
      <c r="C887" s="37">
        <v>0</v>
      </c>
      <c r="D887" s="37">
        <v>0</v>
      </c>
      <c r="E887" s="37">
        <v>0</v>
      </c>
    </row>
    <row r="888" spans="1:5" s="34" customFormat="1" ht="19.5" hidden="1" x14ac:dyDescent="0.3">
      <c r="A888" s="6" t="s">
        <v>1458</v>
      </c>
      <c r="B888" s="52" t="s">
        <v>1459</v>
      </c>
      <c r="C888" s="37">
        <v>0</v>
      </c>
      <c r="D888" s="37">
        <v>0</v>
      </c>
      <c r="E888" s="37">
        <v>0</v>
      </c>
    </row>
    <row r="889" spans="1:5" s="34" customFormat="1" ht="37.5" hidden="1" x14ac:dyDescent="0.3">
      <c r="A889" s="6" t="s">
        <v>1493</v>
      </c>
      <c r="B889" s="52" t="s">
        <v>1353</v>
      </c>
      <c r="C889" s="37">
        <v>0</v>
      </c>
      <c r="D889" s="37">
        <v>0</v>
      </c>
      <c r="E889" s="37">
        <v>0</v>
      </c>
    </row>
    <row r="890" spans="1:5" s="34" customFormat="1" ht="37.5" hidden="1" x14ac:dyDescent="0.3">
      <c r="A890" s="6" t="s">
        <v>1508</v>
      </c>
      <c r="B890" s="52" t="s">
        <v>903</v>
      </c>
      <c r="C890" s="37">
        <v>0</v>
      </c>
      <c r="D890" s="37">
        <v>0</v>
      </c>
      <c r="E890" s="37">
        <v>0</v>
      </c>
    </row>
    <row r="891" spans="1:5" s="34" customFormat="1" ht="37.5" hidden="1" x14ac:dyDescent="0.3">
      <c r="A891" s="6" t="s">
        <v>1663</v>
      </c>
      <c r="B891" s="52" t="s">
        <v>903</v>
      </c>
      <c r="C891" s="37">
        <v>0</v>
      </c>
      <c r="D891" s="37">
        <v>0</v>
      </c>
      <c r="E891" s="37">
        <v>0</v>
      </c>
    </row>
    <row r="892" spans="1:5" s="34" customFormat="1" ht="56.25" hidden="1" x14ac:dyDescent="0.3">
      <c r="A892" s="6" t="s">
        <v>1605</v>
      </c>
      <c r="B892" s="52" t="s">
        <v>903</v>
      </c>
      <c r="C892" s="37">
        <v>0</v>
      </c>
      <c r="D892" s="37">
        <v>0</v>
      </c>
      <c r="E892" s="37">
        <v>0</v>
      </c>
    </row>
    <row r="893" spans="1:5" s="34" customFormat="1" ht="56.25" hidden="1" x14ac:dyDescent="0.3">
      <c r="A893" s="6" t="s">
        <v>1606</v>
      </c>
      <c r="B893" s="52" t="s">
        <v>1607</v>
      </c>
      <c r="C893" s="37">
        <v>0</v>
      </c>
      <c r="D893" s="37">
        <v>0</v>
      </c>
      <c r="E893" s="37">
        <v>0</v>
      </c>
    </row>
    <row r="894" spans="1:5" s="73" customFormat="1" hidden="1" x14ac:dyDescent="0.3">
      <c r="A894" s="78" t="s">
        <v>1259</v>
      </c>
      <c r="B894" s="79" t="s">
        <v>1262</v>
      </c>
      <c r="C894" s="76">
        <f t="shared" ref="C894:E894" si="335">C895</f>
        <v>0</v>
      </c>
      <c r="D894" s="76">
        <f t="shared" si="335"/>
        <v>0</v>
      </c>
      <c r="E894" s="76">
        <f t="shared" si="335"/>
        <v>0</v>
      </c>
    </row>
    <row r="895" spans="1:5" s="73" customFormat="1" hidden="1" x14ac:dyDescent="0.3">
      <c r="A895" s="78" t="s">
        <v>1260</v>
      </c>
      <c r="B895" s="79" t="s">
        <v>1261</v>
      </c>
      <c r="C895" s="76">
        <f t="shared" ref="C895:E895" si="336">C896+C897</f>
        <v>0</v>
      </c>
      <c r="D895" s="76">
        <f t="shared" si="336"/>
        <v>0</v>
      </c>
      <c r="E895" s="76">
        <f t="shared" si="336"/>
        <v>0</v>
      </c>
    </row>
    <row r="896" spans="1:5" s="34" customFormat="1" ht="19.5" hidden="1" x14ac:dyDescent="0.3">
      <c r="A896" s="6" t="s">
        <v>1311</v>
      </c>
      <c r="B896" s="52" t="s">
        <v>1460</v>
      </c>
      <c r="C896" s="37">
        <v>0</v>
      </c>
      <c r="D896" s="37">
        <v>0</v>
      </c>
      <c r="E896" s="37">
        <v>0</v>
      </c>
    </row>
    <row r="897" spans="1:5" s="34" customFormat="1" ht="19.5" hidden="1" x14ac:dyDescent="0.3">
      <c r="A897" s="6" t="s">
        <v>1348</v>
      </c>
      <c r="B897" s="52" t="s">
        <v>1264</v>
      </c>
      <c r="C897" s="37">
        <v>0</v>
      </c>
      <c r="D897" s="37">
        <v>0</v>
      </c>
      <c r="E897" s="37">
        <v>0</v>
      </c>
    </row>
    <row r="898" spans="1:5" s="34" customFormat="1" ht="37.5" x14ac:dyDescent="0.3">
      <c r="A898" s="26" t="s">
        <v>427</v>
      </c>
      <c r="B898" s="38" t="s">
        <v>428</v>
      </c>
      <c r="C898" s="3">
        <f>SUM(C899,C918,C924,C930,C934,C943,C946,C949,C952,C955,C958,C961,C965,C968,C974,C971,C977,C980,C984,C987,C993,C1002,C1005,C1009,C1012,C1015,C1020,C1023,C1026,C1029,C1032,C1035,C1046,C999,C1041,C940,C996,C990,C1038)</f>
        <v>3888821500</v>
      </c>
      <c r="D898" s="3">
        <f t="shared" ref="D898:E898" si="337">SUM(D899,D918,D924,D930,D934,D943,D946,D949,D952,D955,D958,D961,D965,D968,D974,D971,D977,D980,D984,D987,D993,D1002,D1005,D1009,D1012,D1015,D1020,D1023,D1026,D1029,D1032,D1035,D1046,D999,D1041,D940,D996,D990)</f>
        <v>3158359800</v>
      </c>
      <c r="E898" s="3">
        <f t="shared" si="337"/>
        <v>3593511900</v>
      </c>
    </row>
    <row r="899" spans="1:5" s="34" customFormat="1" ht="37.5" x14ac:dyDescent="0.3">
      <c r="A899" s="2" t="s">
        <v>904</v>
      </c>
      <c r="B899" s="106" t="s">
        <v>905</v>
      </c>
      <c r="C899" s="3">
        <f t="shared" ref="C899:E899" si="338">SUM(C900)</f>
        <v>604606200</v>
      </c>
      <c r="D899" s="3">
        <f t="shared" si="338"/>
        <v>67668800</v>
      </c>
      <c r="E899" s="3">
        <f t="shared" si="338"/>
        <v>208688800</v>
      </c>
    </row>
    <row r="900" spans="1:5" s="34" customFormat="1" ht="37.5" x14ac:dyDescent="0.3">
      <c r="A900" s="2" t="s">
        <v>906</v>
      </c>
      <c r="B900" s="106" t="s">
        <v>907</v>
      </c>
      <c r="C900" s="3">
        <f t="shared" ref="C900:E900" si="339">SUM(C901:C917)</f>
        <v>604606200</v>
      </c>
      <c r="D900" s="3">
        <f t="shared" si="339"/>
        <v>67668800</v>
      </c>
      <c r="E900" s="3">
        <f t="shared" si="339"/>
        <v>208688800</v>
      </c>
    </row>
    <row r="901" spans="1:5" s="34" customFormat="1" ht="37.5" hidden="1" x14ac:dyDescent="0.3">
      <c r="A901" s="64" t="s">
        <v>1152</v>
      </c>
      <c r="B901" s="52" t="s">
        <v>908</v>
      </c>
      <c r="C901" s="37"/>
      <c r="D901" s="37"/>
      <c r="E901" s="37"/>
    </row>
    <row r="902" spans="1:5" s="34" customFormat="1" ht="37.5" hidden="1" x14ac:dyDescent="0.3">
      <c r="A902" s="6" t="s">
        <v>1401</v>
      </c>
      <c r="B902" s="52" t="s">
        <v>1283</v>
      </c>
      <c r="C902" s="37">
        <v>0</v>
      </c>
      <c r="D902" s="37">
        <v>0</v>
      </c>
      <c r="E902" s="37">
        <v>0</v>
      </c>
    </row>
    <row r="903" spans="1:5" s="34" customFormat="1" ht="37.5" hidden="1" x14ac:dyDescent="0.3">
      <c r="A903" s="6" t="s">
        <v>1754</v>
      </c>
      <c r="B903" s="52" t="s">
        <v>1283</v>
      </c>
      <c r="C903" s="37">
        <v>0</v>
      </c>
      <c r="D903" s="37">
        <v>0</v>
      </c>
      <c r="E903" s="37">
        <v>100000000</v>
      </c>
    </row>
    <row r="904" spans="1:5" s="34" customFormat="1" ht="75" hidden="1" x14ac:dyDescent="0.3">
      <c r="A904" s="6" t="s">
        <v>910</v>
      </c>
      <c r="B904" s="52" t="s">
        <v>1283</v>
      </c>
      <c r="C904" s="37">
        <v>0</v>
      </c>
      <c r="D904" s="37">
        <v>0</v>
      </c>
      <c r="E904" s="37">
        <v>0</v>
      </c>
    </row>
    <row r="905" spans="1:5" s="34" customFormat="1" ht="37.5" hidden="1" x14ac:dyDescent="0.3">
      <c r="A905" s="6" t="s">
        <v>1662</v>
      </c>
      <c r="B905" s="52" t="s">
        <v>1283</v>
      </c>
      <c r="C905" s="37">
        <v>212768900</v>
      </c>
      <c r="D905" s="37">
        <v>0</v>
      </c>
      <c r="E905" s="37">
        <v>0</v>
      </c>
    </row>
    <row r="906" spans="1:5" s="34" customFormat="1" ht="37.5" hidden="1" x14ac:dyDescent="0.3">
      <c r="A906" s="6" t="s">
        <v>1662</v>
      </c>
      <c r="B906" s="52" t="s">
        <v>1283</v>
      </c>
      <c r="C906" s="37">
        <v>117135200</v>
      </c>
      <c r="D906" s="37">
        <v>0</v>
      </c>
      <c r="E906" s="37">
        <v>0</v>
      </c>
    </row>
    <row r="907" spans="1:5" s="34" customFormat="1" ht="37.5" hidden="1" x14ac:dyDescent="0.3">
      <c r="A907" s="6" t="s">
        <v>1402</v>
      </c>
      <c r="B907" s="52" t="s">
        <v>1283</v>
      </c>
      <c r="C907" s="98">
        <v>0</v>
      </c>
      <c r="D907" s="98">
        <v>0</v>
      </c>
      <c r="E907" s="98">
        <v>0</v>
      </c>
    </row>
    <row r="908" spans="1:5" s="34" customFormat="1" ht="56.25" hidden="1" x14ac:dyDescent="0.3">
      <c r="A908" s="6" t="s">
        <v>1506</v>
      </c>
      <c r="B908" s="52" t="s">
        <v>1283</v>
      </c>
      <c r="C908" s="5">
        <v>124327700</v>
      </c>
      <c r="D908" s="5">
        <v>0</v>
      </c>
      <c r="E908" s="5">
        <v>0</v>
      </c>
    </row>
    <row r="909" spans="1:5" s="34" customFormat="1" ht="37.5" hidden="1" x14ac:dyDescent="0.3">
      <c r="A909" s="6" t="s">
        <v>1391</v>
      </c>
      <c r="B909" s="52" t="s">
        <v>1283</v>
      </c>
      <c r="C909" s="37">
        <v>0</v>
      </c>
      <c r="D909" s="37">
        <v>0</v>
      </c>
      <c r="E909" s="37">
        <v>0</v>
      </c>
    </row>
    <row r="910" spans="1:5" s="34" customFormat="1" ht="37.5" hidden="1" x14ac:dyDescent="0.3">
      <c r="A910" s="6" t="s">
        <v>1391</v>
      </c>
      <c r="B910" s="52" t="s">
        <v>1283</v>
      </c>
      <c r="C910" s="37">
        <v>0</v>
      </c>
      <c r="D910" s="37">
        <v>0</v>
      </c>
      <c r="E910" s="37">
        <v>0</v>
      </c>
    </row>
    <row r="911" spans="1:5" s="34" customFormat="1" ht="56.25" hidden="1" x14ac:dyDescent="0.3">
      <c r="A911" s="6" t="s">
        <v>1361</v>
      </c>
      <c r="B911" s="52" t="s">
        <v>1283</v>
      </c>
      <c r="C911" s="37">
        <v>0</v>
      </c>
      <c r="D911" s="37">
        <v>0</v>
      </c>
      <c r="E911" s="37">
        <v>0</v>
      </c>
    </row>
    <row r="912" spans="1:5" s="34" customFormat="1" ht="37.5" hidden="1" x14ac:dyDescent="0.3">
      <c r="A912" s="6" t="s">
        <v>1649</v>
      </c>
      <c r="B912" s="52" t="s">
        <v>909</v>
      </c>
      <c r="C912" s="37">
        <v>0</v>
      </c>
      <c r="D912" s="37">
        <v>30075200</v>
      </c>
      <c r="E912" s="37">
        <v>108688800</v>
      </c>
    </row>
    <row r="913" spans="1:5" s="34" customFormat="1" ht="56.25" hidden="1" x14ac:dyDescent="0.3">
      <c r="A913" s="6" t="s">
        <v>1363</v>
      </c>
      <c r="B913" s="52" t="s">
        <v>1283</v>
      </c>
      <c r="C913" s="37">
        <v>0</v>
      </c>
      <c r="D913" s="37">
        <v>0</v>
      </c>
      <c r="E913" s="37">
        <v>0</v>
      </c>
    </row>
    <row r="914" spans="1:5" s="34" customFormat="1" ht="19.5" hidden="1" x14ac:dyDescent="0.3">
      <c r="A914" s="6" t="s">
        <v>1511</v>
      </c>
      <c r="B914" s="52" t="s">
        <v>1283</v>
      </c>
      <c r="C914" s="37">
        <v>0</v>
      </c>
      <c r="D914" s="37">
        <v>0</v>
      </c>
      <c r="E914" s="37">
        <v>0</v>
      </c>
    </row>
    <row r="915" spans="1:5" s="34" customFormat="1" ht="19.5" hidden="1" x14ac:dyDescent="0.3">
      <c r="A915" s="6" t="s">
        <v>1512</v>
      </c>
      <c r="B915" s="52" t="s">
        <v>1283</v>
      </c>
      <c r="C915" s="37">
        <v>0</v>
      </c>
      <c r="D915" s="37">
        <v>0</v>
      </c>
      <c r="E915" s="37">
        <v>0</v>
      </c>
    </row>
    <row r="916" spans="1:5" s="34" customFormat="1" ht="37.5" hidden="1" x14ac:dyDescent="0.3">
      <c r="A916" s="6" t="s">
        <v>1513</v>
      </c>
      <c r="B916" s="52" t="s">
        <v>1283</v>
      </c>
      <c r="C916" s="37">
        <v>0</v>
      </c>
      <c r="D916" s="37">
        <v>0</v>
      </c>
      <c r="E916" s="37">
        <v>0</v>
      </c>
    </row>
    <row r="917" spans="1:5" s="34" customFormat="1" ht="37.5" hidden="1" x14ac:dyDescent="0.3">
      <c r="A917" s="6" t="s">
        <v>1650</v>
      </c>
      <c r="B917" s="52" t="s">
        <v>1312</v>
      </c>
      <c r="C917" s="37">
        <v>150374400</v>
      </c>
      <c r="D917" s="37">
        <v>37593600</v>
      </c>
      <c r="E917" s="37">
        <v>0</v>
      </c>
    </row>
    <row r="918" spans="1:5" s="34" customFormat="1" ht="75" x14ac:dyDescent="0.3">
      <c r="A918" s="2" t="s">
        <v>911</v>
      </c>
      <c r="B918" s="106" t="s">
        <v>912</v>
      </c>
      <c r="C918" s="3">
        <f t="shared" ref="C918:E918" si="340">SUM(C919)</f>
        <v>1271172300</v>
      </c>
      <c r="D918" s="3">
        <f t="shared" si="340"/>
        <v>1271172300</v>
      </c>
      <c r="E918" s="3">
        <f t="shared" si="340"/>
        <v>1271172300</v>
      </c>
    </row>
    <row r="919" spans="1:5" s="34" customFormat="1" ht="75" x14ac:dyDescent="0.3">
      <c r="A919" s="2" t="s">
        <v>913</v>
      </c>
      <c r="B919" s="106" t="s">
        <v>914</v>
      </c>
      <c r="C919" s="3">
        <f t="shared" ref="C919:E919" si="341">SUM(C920,C921,C922,C923)</f>
        <v>1271172300</v>
      </c>
      <c r="D919" s="3">
        <f t="shared" si="341"/>
        <v>1271172300</v>
      </c>
      <c r="E919" s="3">
        <f t="shared" si="341"/>
        <v>1271172300</v>
      </c>
    </row>
    <row r="920" spans="1:5" s="34" customFormat="1" ht="19.5" hidden="1" x14ac:dyDescent="0.3">
      <c r="A920" s="64" t="s">
        <v>1025</v>
      </c>
      <c r="B920" s="52" t="s">
        <v>1284</v>
      </c>
      <c r="C920" s="37">
        <v>0</v>
      </c>
      <c r="D920" s="37">
        <v>0</v>
      </c>
      <c r="E920" s="37">
        <v>0</v>
      </c>
    </row>
    <row r="921" spans="1:5" s="34" customFormat="1" ht="37.5" hidden="1" x14ac:dyDescent="0.3">
      <c r="A921" s="64" t="s">
        <v>1349</v>
      </c>
      <c r="B921" s="52" t="s">
        <v>1284</v>
      </c>
      <c r="C921" s="37">
        <v>251172300</v>
      </c>
      <c r="D921" s="37">
        <v>251172300</v>
      </c>
      <c r="E921" s="37">
        <v>251172300</v>
      </c>
    </row>
    <row r="922" spans="1:5" s="34" customFormat="1" ht="56.25" hidden="1" customHeight="1" x14ac:dyDescent="0.3">
      <c r="A922" s="64" t="s">
        <v>1349</v>
      </c>
      <c r="B922" s="52" t="s">
        <v>1284</v>
      </c>
      <c r="C922" s="37">
        <v>0</v>
      </c>
      <c r="D922" s="37">
        <v>0</v>
      </c>
      <c r="E922" s="37">
        <v>0</v>
      </c>
    </row>
    <row r="923" spans="1:5" s="34" customFormat="1" ht="19.5" hidden="1" x14ac:dyDescent="0.3">
      <c r="A923" s="64" t="s">
        <v>1442</v>
      </c>
      <c r="B923" s="52" t="s">
        <v>1284</v>
      </c>
      <c r="C923" s="37">
        <v>1020000000</v>
      </c>
      <c r="D923" s="37">
        <v>1020000000</v>
      </c>
      <c r="E923" s="37">
        <v>1020000000</v>
      </c>
    </row>
    <row r="924" spans="1:5" s="34" customFormat="1" ht="88.5" customHeight="1" x14ac:dyDescent="0.3">
      <c r="A924" s="2" t="s">
        <v>1744</v>
      </c>
      <c r="B924" s="106" t="s">
        <v>915</v>
      </c>
      <c r="C924" s="3">
        <f t="shared" ref="C924:E924" si="342">SUM(C925)</f>
        <v>0</v>
      </c>
      <c r="D924" s="3">
        <f t="shared" si="342"/>
        <v>222082600</v>
      </c>
      <c r="E924" s="3">
        <f t="shared" si="342"/>
        <v>0</v>
      </c>
    </row>
    <row r="925" spans="1:5" s="34" customFormat="1" ht="93.75" x14ac:dyDescent="0.3">
      <c r="A925" s="2" t="s">
        <v>1745</v>
      </c>
      <c r="B925" s="106" t="s">
        <v>916</v>
      </c>
      <c r="C925" s="3">
        <f t="shared" ref="C925:E925" si="343">SUM(C926:C929)</f>
        <v>0</v>
      </c>
      <c r="D925" s="3">
        <f t="shared" si="343"/>
        <v>222082600</v>
      </c>
      <c r="E925" s="3">
        <f t="shared" si="343"/>
        <v>0</v>
      </c>
    </row>
    <row r="926" spans="1:5" s="34" customFormat="1" ht="56.25" hidden="1" x14ac:dyDescent="0.3">
      <c r="A926" s="64" t="s">
        <v>1153</v>
      </c>
      <c r="B926" s="52" t="s">
        <v>917</v>
      </c>
      <c r="C926" s="37">
        <v>0</v>
      </c>
      <c r="D926" s="37">
        <v>0</v>
      </c>
      <c r="E926" s="37">
        <v>0</v>
      </c>
    </row>
    <row r="927" spans="1:5" s="34" customFormat="1" ht="75" hidden="1" x14ac:dyDescent="0.3">
      <c r="A927" s="64" t="s">
        <v>1514</v>
      </c>
      <c r="B927" s="52" t="s">
        <v>1392</v>
      </c>
      <c r="C927" s="37">
        <v>0</v>
      </c>
      <c r="D927" s="37">
        <v>222082600</v>
      </c>
      <c r="E927" s="37">
        <v>0</v>
      </c>
    </row>
    <row r="928" spans="1:5" s="34" customFormat="1" ht="75" hidden="1" x14ac:dyDescent="0.3">
      <c r="A928" s="64" t="s">
        <v>1515</v>
      </c>
      <c r="B928" s="52" t="s">
        <v>1392</v>
      </c>
      <c r="C928" s="37">
        <v>0</v>
      </c>
      <c r="D928" s="37">
        <v>0</v>
      </c>
      <c r="E928" s="37">
        <v>0</v>
      </c>
    </row>
    <row r="929" spans="1:5" s="34" customFormat="1" ht="75" hidden="1" x14ac:dyDescent="0.3">
      <c r="A929" s="64" t="s">
        <v>1461</v>
      </c>
      <c r="B929" s="52" t="s">
        <v>1392</v>
      </c>
      <c r="C929" s="37">
        <v>0</v>
      </c>
      <c r="D929" s="37">
        <v>0</v>
      </c>
      <c r="E929" s="37">
        <v>0</v>
      </c>
    </row>
    <row r="930" spans="1:5" s="34" customFormat="1" ht="75" x14ac:dyDescent="0.3">
      <c r="A930" s="2" t="s">
        <v>918</v>
      </c>
      <c r="B930" s="106" t="s">
        <v>919</v>
      </c>
      <c r="C930" s="3">
        <f t="shared" ref="C930:D930" si="344">SUM(C931)</f>
        <v>340206400</v>
      </c>
      <c r="D930" s="3">
        <f t="shared" si="344"/>
        <v>141271200</v>
      </c>
      <c r="E930" s="3">
        <f>SUM(E931)</f>
        <v>141271200</v>
      </c>
    </row>
    <row r="931" spans="1:5" s="34" customFormat="1" ht="75" x14ac:dyDescent="0.3">
      <c r="A931" s="2" t="s">
        <v>920</v>
      </c>
      <c r="B931" s="106" t="s">
        <v>921</v>
      </c>
      <c r="C931" s="3">
        <f t="shared" ref="C931:E931" si="345">SUM(C933+C932)</f>
        <v>340206400</v>
      </c>
      <c r="D931" s="3">
        <f t="shared" si="345"/>
        <v>141271200</v>
      </c>
      <c r="E931" s="3">
        <f t="shared" si="345"/>
        <v>141271200</v>
      </c>
    </row>
    <row r="932" spans="1:5" s="34" customFormat="1" ht="56.25" hidden="1" x14ac:dyDescent="0.3">
      <c r="A932" s="64" t="s">
        <v>1516</v>
      </c>
      <c r="B932" s="52" t="s">
        <v>1415</v>
      </c>
      <c r="C932" s="37">
        <v>340206400</v>
      </c>
      <c r="D932" s="37">
        <v>141271200</v>
      </c>
      <c r="E932" s="37">
        <v>141271200</v>
      </c>
    </row>
    <row r="933" spans="1:5" s="34" customFormat="1" ht="75" hidden="1" x14ac:dyDescent="0.3">
      <c r="A933" s="64" t="s">
        <v>1517</v>
      </c>
      <c r="B933" s="52" t="s">
        <v>1415</v>
      </c>
      <c r="C933" s="37">
        <v>0</v>
      </c>
      <c r="D933" s="37">
        <v>0</v>
      </c>
      <c r="E933" s="37">
        <v>0</v>
      </c>
    </row>
    <row r="934" spans="1:5" s="34" customFormat="1" ht="37.5" hidden="1" x14ac:dyDescent="0.3">
      <c r="A934" s="2" t="s">
        <v>922</v>
      </c>
      <c r="B934" s="106" t="s">
        <v>923</v>
      </c>
      <c r="C934" s="3">
        <f t="shared" ref="C934:E934" si="346">SUM(C935)</f>
        <v>0</v>
      </c>
      <c r="D934" s="3">
        <f t="shared" si="346"/>
        <v>0</v>
      </c>
      <c r="E934" s="3">
        <f t="shared" si="346"/>
        <v>0</v>
      </c>
    </row>
    <row r="935" spans="1:5" s="34" customFormat="1" ht="37.5" hidden="1" x14ac:dyDescent="0.3">
      <c r="A935" s="2" t="s">
        <v>924</v>
      </c>
      <c r="B935" s="106" t="s">
        <v>925</v>
      </c>
      <c r="C935" s="3">
        <f t="shared" ref="C935:E935" si="347">SUM(C936:C939)</f>
        <v>0</v>
      </c>
      <c r="D935" s="3">
        <f t="shared" si="347"/>
        <v>0</v>
      </c>
      <c r="E935" s="3">
        <f t="shared" si="347"/>
        <v>0</v>
      </c>
    </row>
    <row r="936" spans="1:5" s="34" customFormat="1" ht="37.5" hidden="1" x14ac:dyDescent="0.3">
      <c r="A936" s="4" t="s">
        <v>1362</v>
      </c>
      <c r="B936" s="52" t="s">
        <v>1285</v>
      </c>
      <c r="C936" s="37"/>
      <c r="D936" s="37"/>
      <c r="E936" s="37"/>
    </row>
    <row r="937" spans="1:5" s="34" customFormat="1" ht="37.5" hidden="1" x14ac:dyDescent="0.3">
      <c r="A937" s="4" t="s">
        <v>1443</v>
      </c>
      <c r="B937" s="52" t="s">
        <v>1285</v>
      </c>
      <c r="C937" s="37">
        <v>0</v>
      </c>
      <c r="D937" s="37">
        <v>0</v>
      </c>
      <c r="E937" s="37">
        <v>0</v>
      </c>
    </row>
    <row r="938" spans="1:5" s="34" customFormat="1" ht="56.25" hidden="1" x14ac:dyDescent="0.3">
      <c r="A938" s="4" t="s">
        <v>1518</v>
      </c>
      <c r="B938" s="52" t="s">
        <v>1285</v>
      </c>
      <c r="C938" s="37">
        <v>0</v>
      </c>
      <c r="D938" s="37">
        <v>0</v>
      </c>
      <c r="E938" s="37">
        <v>0</v>
      </c>
    </row>
    <row r="939" spans="1:5" s="34" customFormat="1" ht="56.25" hidden="1" x14ac:dyDescent="0.3">
      <c r="A939" s="4" t="s">
        <v>1519</v>
      </c>
      <c r="B939" s="52" t="s">
        <v>1285</v>
      </c>
      <c r="C939" s="37">
        <v>0</v>
      </c>
      <c r="D939" s="37">
        <v>0</v>
      </c>
      <c r="E939" s="37">
        <v>0</v>
      </c>
    </row>
    <row r="940" spans="1:5" s="73" customFormat="1" ht="37.5" x14ac:dyDescent="0.3">
      <c r="A940" s="78" t="s">
        <v>1551</v>
      </c>
      <c r="B940" s="79" t="s">
        <v>1553</v>
      </c>
      <c r="C940" s="76">
        <f t="shared" ref="C940:E941" si="348">C941</f>
        <v>0</v>
      </c>
      <c r="D940" s="76">
        <f t="shared" si="348"/>
        <v>0</v>
      </c>
      <c r="E940" s="76">
        <f t="shared" si="348"/>
        <v>931532400</v>
      </c>
    </row>
    <row r="941" spans="1:5" s="73" customFormat="1" ht="37.5" x14ac:dyDescent="0.3">
      <c r="A941" s="78" t="s">
        <v>1552</v>
      </c>
      <c r="B941" s="79" t="s">
        <v>1554</v>
      </c>
      <c r="C941" s="76">
        <f t="shared" si="348"/>
        <v>0</v>
      </c>
      <c r="D941" s="76">
        <f t="shared" si="348"/>
        <v>0</v>
      </c>
      <c r="E941" s="76">
        <f t="shared" si="348"/>
        <v>931532400</v>
      </c>
    </row>
    <row r="942" spans="1:5" s="34" customFormat="1" ht="37.5" hidden="1" x14ac:dyDescent="0.3">
      <c r="A942" s="4" t="s">
        <v>138</v>
      </c>
      <c r="B942" s="52" t="s">
        <v>1555</v>
      </c>
      <c r="C942" s="37">
        <v>0</v>
      </c>
      <c r="D942" s="37">
        <v>0</v>
      </c>
      <c r="E942" s="37">
        <v>931532400</v>
      </c>
    </row>
    <row r="943" spans="1:5" s="34" customFormat="1" ht="56.25" hidden="1" x14ac:dyDescent="0.3">
      <c r="A943" s="2" t="s">
        <v>926</v>
      </c>
      <c r="B943" s="38" t="s">
        <v>927</v>
      </c>
      <c r="C943" s="3"/>
      <c r="D943" s="3"/>
      <c r="E943" s="3"/>
    </row>
    <row r="944" spans="1:5" s="34" customFormat="1" ht="56.25" hidden="1" x14ac:dyDescent="0.3">
      <c r="A944" s="2" t="s">
        <v>928</v>
      </c>
      <c r="B944" s="38" t="s">
        <v>929</v>
      </c>
      <c r="C944" s="3"/>
      <c r="D944" s="3"/>
      <c r="E944" s="3"/>
    </row>
    <row r="945" spans="1:5" s="34" customFormat="1" ht="37.5" hidden="1" x14ac:dyDescent="0.3">
      <c r="A945" s="6" t="s">
        <v>930</v>
      </c>
      <c r="B945" s="52" t="s">
        <v>931</v>
      </c>
      <c r="C945" s="37"/>
      <c r="D945" s="37"/>
      <c r="E945" s="37"/>
    </row>
    <row r="946" spans="1:5" s="34" customFormat="1" ht="37.5" hidden="1" x14ac:dyDescent="0.3">
      <c r="A946" s="2" t="s">
        <v>932</v>
      </c>
      <c r="B946" s="38" t="s">
        <v>933</v>
      </c>
      <c r="C946" s="3"/>
      <c r="D946" s="3"/>
      <c r="E946" s="3"/>
    </row>
    <row r="947" spans="1:5" s="34" customFormat="1" ht="56.25" hidden="1" x14ac:dyDescent="0.3">
      <c r="A947" s="2" t="s">
        <v>934</v>
      </c>
      <c r="B947" s="38" t="s">
        <v>935</v>
      </c>
      <c r="C947" s="3"/>
      <c r="D947" s="3"/>
      <c r="E947" s="3"/>
    </row>
    <row r="948" spans="1:5" s="34" customFormat="1" ht="37.5" hidden="1" x14ac:dyDescent="0.3">
      <c r="A948" s="6" t="s">
        <v>936</v>
      </c>
      <c r="B948" s="52" t="s">
        <v>937</v>
      </c>
      <c r="C948" s="37"/>
      <c r="D948" s="37"/>
      <c r="E948" s="37"/>
    </row>
    <row r="949" spans="1:5" s="73" customFormat="1" ht="66.75" customHeight="1" x14ac:dyDescent="0.3">
      <c r="A949" s="78" t="s">
        <v>1271</v>
      </c>
      <c r="B949" s="79" t="s">
        <v>1274</v>
      </c>
      <c r="C949" s="76">
        <f t="shared" ref="C949:E950" si="349">C950</f>
        <v>22535200</v>
      </c>
      <c r="D949" s="76">
        <f t="shared" si="349"/>
        <v>23051900</v>
      </c>
      <c r="E949" s="76">
        <f t="shared" si="349"/>
        <v>23300500</v>
      </c>
    </row>
    <row r="950" spans="1:5" s="73" customFormat="1" ht="66.75" customHeight="1" x14ac:dyDescent="0.3">
      <c r="A950" s="78" t="s">
        <v>1272</v>
      </c>
      <c r="B950" s="79" t="s">
        <v>1275</v>
      </c>
      <c r="C950" s="76">
        <f t="shared" si="349"/>
        <v>22535200</v>
      </c>
      <c r="D950" s="76">
        <f t="shared" si="349"/>
        <v>23051900</v>
      </c>
      <c r="E950" s="76">
        <f t="shared" si="349"/>
        <v>23300500</v>
      </c>
    </row>
    <row r="951" spans="1:5" s="34" customFormat="1" ht="56.25" hidden="1" x14ac:dyDescent="0.3">
      <c r="A951" s="6" t="s">
        <v>1273</v>
      </c>
      <c r="B951" s="52" t="s">
        <v>1282</v>
      </c>
      <c r="C951" s="37">
        <v>22535200</v>
      </c>
      <c r="D951" s="37">
        <v>23051900</v>
      </c>
      <c r="E951" s="37">
        <v>23300500</v>
      </c>
    </row>
    <row r="952" spans="1:5" s="34" customFormat="1" ht="56.25" x14ac:dyDescent="0.3">
      <c r="A952" s="78" t="s">
        <v>1790</v>
      </c>
      <c r="B952" s="79" t="s">
        <v>1793</v>
      </c>
      <c r="C952" s="76">
        <f>C953</f>
        <v>16573500</v>
      </c>
      <c r="D952" s="76">
        <f t="shared" ref="D952:E952" si="350">D953</f>
        <v>0</v>
      </c>
      <c r="E952" s="76">
        <f t="shared" si="350"/>
        <v>0</v>
      </c>
    </row>
    <row r="953" spans="1:5" s="34" customFormat="1" ht="56.25" x14ac:dyDescent="0.3">
      <c r="A953" s="78" t="s">
        <v>1791</v>
      </c>
      <c r="B953" s="79" t="s">
        <v>1794</v>
      </c>
      <c r="C953" s="76">
        <f>C954</f>
        <v>16573500</v>
      </c>
      <c r="D953" s="76">
        <f t="shared" ref="D953:E953" si="351">D954</f>
        <v>0</v>
      </c>
      <c r="E953" s="76">
        <f t="shared" si="351"/>
        <v>0</v>
      </c>
    </row>
    <row r="954" spans="1:5" s="34" customFormat="1" ht="37.5" hidden="1" x14ac:dyDescent="0.3">
      <c r="A954" s="6" t="s">
        <v>1792</v>
      </c>
      <c r="B954" s="52" t="s">
        <v>1795</v>
      </c>
      <c r="C954" s="37">
        <v>16573500</v>
      </c>
      <c r="D954" s="37">
        <v>0</v>
      </c>
      <c r="E954" s="37">
        <v>0</v>
      </c>
    </row>
    <row r="955" spans="1:5" s="34" customFormat="1" ht="37.5" x14ac:dyDescent="0.3">
      <c r="A955" s="2" t="s">
        <v>938</v>
      </c>
      <c r="B955" s="106" t="s">
        <v>939</v>
      </c>
      <c r="C955" s="126">
        <f t="shared" ref="C955:E955" si="352">SUM(C956)</f>
        <v>2999700</v>
      </c>
      <c r="D955" s="126">
        <f t="shared" si="352"/>
        <v>0</v>
      </c>
      <c r="E955" s="126">
        <f t="shared" si="352"/>
        <v>2935800</v>
      </c>
    </row>
    <row r="956" spans="1:5" s="34" customFormat="1" ht="37.5" x14ac:dyDescent="0.3">
      <c r="A956" s="2" t="s">
        <v>940</v>
      </c>
      <c r="B956" s="106" t="s">
        <v>941</v>
      </c>
      <c r="C956" s="126">
        <f t="shared" ref="C956:E956" si="353">SUM(C957)</f>
        <v>2999700</v>
      </c>
      <c r="D956" s="126">
        <f t="shared" si="353"/>
        <v>0</v>
      </c>
      <c r="E956" s="126">
        <f t="shared" si="353"/>
        <v>2935800</v>
      </c>
    </row>
    <row r="957" spans="1:5" s="34" customFormat="1" ht="37.5" hidden="1" x14ac:dyDescent="0.3">
      <c r="A957" s="6" t="s">
        <v>942</v>
      </c>
      <c r="B957" s="52" t="s">
        <v>943</v>
      </c>
      <c r="C957" s="37">
        <v>2999700</v>
      </c>
      <c r="D957" s="37">
        <v>0</v>
      </c>
      <c r="E957" s="37">
        <v>2935800</v>
      </c>
    </row>
    <row r="958" spans="1:5" s="34" customFormat="1" ht="75" hidden="1" x14ac:dyDescent="0.3">
      <c r="A958" s="78" t="s">
        <v>1403</v>
      </c>
      <c r="B958" s="79" t="s">
        <v>1207</v>
      </c>
      <c r="C958" s="76">
        <f t="shared" ref="C958:E959" si="354">C959</f>
        <v>0</v>
      </c>
      <c r="D958" s="76">
        <f t="shared" si="354"/>
        <v>0</v>
      </c>
      <c r="E958" s="76">
        <f t="shared" si="354"/>
        <v>0</v>
      </c>
    </row>
    <row r="959" spans="1:5" s="34" customFormat="1" ht="125.25" hidden="1" customHeight="1" x14ac:dyDescent="0.3">
      <c r="A959" s="78" t="s">
        <v>1404</v>
      </c>
      <c r="B959" s="79" t="s">
        <v>1208</v>
      </c>
      <c r="C959" s="76">
        <f t="shared" si="354"/>
        <v>0</v>
      </c>
      <c r="D959" s="76">
        <f t="shared" si="354"/>
        <v>0</v>
      </c>
      <c r="E959" s="76">
        <f t="shared" si="354"/>
        <v>0</v>
      </c>
    </row>
    <row r="960" spans="1:5" s="34" customFormat="1" ht="132.75" hidden="1" customHeight="1" x14ac:dyDescent="0.3">
      <c r="A960" s="6" t="s">
        <v>1416</v>
      </c>
      <c r="B960" s="52" t="s">
        <v>1209</v>
      </c>
      <c r="C960" s="37">
        <v>0</v>
      </c>
      <c r="D960" s="37">
        <v>0</v>
      </c>
      <c r="E960" s="37">
        <v>0</v>
      </c>
    </row>
    <row r="961" spans="1:5" s="34" customFormat="1" ht="56.25" hidden="1" x14ac:dyDescent="0.3">
      <c r="A961" s="2" t="s">
        <v>944</v>
      </c>
      <c r="B961" s="106" t="s">
        <v>945</v>
      </c>
      <c r="C961" s="3"/>
      <c r="D961" s="3"/>
      <c r="E961" s="3"/>
    </row>
    <row r="962" spans="1:5" s="34" customFormat="1" ht="56.25" hidden="1" x14ac:dyDescent="0.3">
      <c r="A962" s="2" t="s">
        <v>946</v>
      </c>
      <c r="B962" s="106" t="s">
        <v>947</v>
      </c>
      <c r="C962" s="3"/>
      <c r="D962" s="3"/>
      <c r="E962" s="3"/>
    </row>
    <row r="963" spans="1:5" s="34" customFormat="1" ht="56.25" hidden="1" x14ac:dyDescent="0.3">
      <c r="A963" s="6" t="s">
        <v>948</v>
      </c>
      <c r="B963" s="52" t="s">
        <v>949</v>
      </c>
      <c r="C963" s="37"/>
      <c r="D963" s="37"/>
      <c r="E963" s="37"/>
    </row>
    <row r="964" spans="1:5" s="34" customFormat="1" ht="56.25" hidden="1" x14ac:dyDescent="0.3">
      <c r="A964" s="6" t="s">
        <v>948</v>
      </c>
      <c r="B964" s="52" t="s">
        <v>949</v>
      </c>
      <c r="C964" s="37"/>
      <c r="D964" s="37"/>
      <c r="E964" s="37"/>
    </row>
    <row r="965" spans="1:5" s="73" customFormat="1" ht="37.5" hidden="1" x14ac:dyDescent="0.3">
      <c r="A965" s="78" t="s">
        <v>1276</v>
      </c>
      <c r="B965" s="79" t="s">
        <v>1279</v>
      </c>
      <c r="C965" s="76"/>
      <c r="D965" s="76"/>
      <c r="E965" s="76"/>
    </row>
    <row r="966" spans="1:5" s="73" customFormat="1" ht="37.5" hidden="1" x14ac:dyDescent="0.3">
      <c r="A966" s="78" t="s">
        <v>1277</v>
      </c>
      <c r="B966" s="79" t="s">
        <v>1280</v>
      </c>
      <c r="C966" s="76"/>
      <c r="D966" s="76"/>
      <c r="E966" s="76"/>
    </row>
    <row r="967" spans="1:5" s="34" customFormat="1" ht="49.5" hidden="1" customHeight="1" x14ac:dyDescent="0.3">
      <c r="A967" s="6" t="s">
        <v>1278</v>
      </c>
      <c r="B967" s="52" t="s">
        <v>1288</v>
      </c>
      <c r="C967" s="37"/>
      <c r="D967" s="37"/>
      <c r="E967" s="37"/>
    </row>
    <row r="968" spans="1:5" s="34" customFormat="1" ht="37.5" hidden="1" x14ac:dyDescent="0.3">
      <c r="A968" s="26" t="s">
        <v>950</v>
      </c>
      <c r="B968" s="38" t="s">
        <v>951</v>
      </c>
      <c r="C968" s="3"/>
      <c r="D968" s="3"/>
      <c r="E968" s="3"/>
    </row>
    <row r="969" spans="1:5" s="34" customFormat="1" ht="37.5" hidden="1" x14ac:dyDescent="0.3">
      <c r="A969" s="26" t="s">
        <v>952</v>
      </c>
      <c r="B969" s="38" t="s">
        <v>953</v>
      </c>
      <c r="C969" s="3"/>
      <c r="D969" s="3"/>
      <c r="E969" s="3"/>
    </row>
    <row r="970" spans="1:5" s="34" customFormat="1" ht="56.25" hidden="1" x14ac:dyDescent="0.3">
      <c r="A970" s="6" t="s">
        <v>954</v>
      </c>
      <c r="B970" s="52" t="s">
        <v>955</v>
      </c>
      <c r="C970" s="37"/>
      <c r="D970" s="37"/>
      <c r="E970" s="37"/>
    </row>
    <row r="971" spans="1:5" s="34" customFormat="1" ht="56.25" hidden="1" x14ac:dyDescent="0.3">
      <c r="A971" s="2" t="s">
        <v>956</v>
      </c>
      <c r="B971" s="106" t="s">
        <v>957</v>
      </c>
      <c r="C971" s="3"/>
      <c r="D971" s="3"/>
      <c r="E971" s="3"/>
    </row>
    <row r="972" spans="1:5" s="34" customFormat="1" ht="56.25" hidden="1" x14ac:dyDescent="0.3">
      <c r="A972" s="2" t="s">
        <v>958</v>
      </c>
      <c r="B972" s="106" t="s">
        <v>959</v>
      </c>
      <c r="C972" s="3"/>
      <c r="D972" s="3"/>
      <c r="E972" s="3"/>
    </row>
    <row r="973" spans="1:5" s="34" customFormat="1" ht="56.25" hidden="1" x14ac:dyDescent="0.3">
      <c r="A973" s="6" t="s">
        <v>960</v>
      </c>
      <c r="B973" s="52" t="s">
        <v>961</v>
      </c>
      <c r="C973" s="37"/>
      <c r="D973" s="37"/>
      <c r="E973" s="37"/>
    </row>
    <row r="974" spans="1:5" s="34" customFormat="1" ht="37.5" hidden="1" x14ac:dyDescent="0.3">
      <c r="A974" s="78" t="s">
        <v>1173</v>
      </c>
      <c r="B974" s="79" t="s">
        <v>1175</v>
      </c>
      <c r="C974" s="76"/>
      <c r="D974" s="76"/>
      <c r="E974" s="76"/>
    </row>
    <row r="975" spans="1:5" s="34" customFormat="1" ht="37.5" hidden="1" x14ac:dyDescent="0.3">
      <c r="A975" s="78" t="s">
        <v>1174</v>
      </c>
      <c r="B975" s="79" t="s">
        <v>1176</v>
      </c>
      <c r="C975" s="76"/>
      <c r="D975" s="76"/>
      <c r="E975" s="76"/>
    </row>
    <row r="976" spans="1:5" s="34" customFormat="1" ht="37.5" hidden="1" x14ac:dyDescent="0.3">
      <c r="A976" s="6" t="s">
        <v>1177</v>
      </c>
      <c r="B976" s="52" t="s">
        <v>1178</v>
      </c>
      <c r="C976" s="37"/>
      <c r="D976" s="37"/>
      <c r="E976" s="37"/>
    </row>
    <row r="977" spans="1:5" s="34" customFormat="1" ht="56.25" hidden="1" x14ac:dyDescent="0.3">
      <c r="A977" s="2" t="s">
        <v>962</v>
      </c>
      <c r="B977" s="106" t="s">
        <v>963</v>
      </c>
      <c r="C977" s="3"/>
      <c r="D977" s="3"/>
      <c r="E977" s="3"/>
    </row>
    <row r="978" spans="1:5" s="34" customFormat="1" ht="56.25" hidden="1" x14ac:dyDescent="0.3">
      <c r="A978" s="2" t="s">
        <v>964</v>
      </c>
      <c r="B978" s="106" t="s">
        <v>965</v>
      </c>
      <c r="C978" s="3"/>
      <c r="D978" s="3"/>
      <c r="E978" s="3"/>
    </row>
    <row r="979" spans="1:5" s="34" customFormat="1" ht="56.25" hidden="1" x14ac:dyDescent="0.3">
      <c r="A979" s="6" t="s">
        <v>1165</v>
      </c>
      <c r="B979" s="52" t="s">
        <v>966</v>
      </c>
      <c r="C979" s="37"/>
      <c r="D979" s="37"/>
      <c r="E979" s="37"/>
    </row>
    <row r="980" spans="1:5" s="34" customFormat="1" ht="56.25" x14ac:dyDescent="0.3">
      <c r="A980" s="2" t="s">
        <v>967</v>
      </c>
      <c r="B980" s="106" t="s">
        <v>968</v>
      </c>
      <c r="C980" s="3">
        <f t="shared" ref="C980:E980" si="355">SUM(C981)</f>
        <v>458146600</v>
      </c>
      <c r="D980" s="3">
        <f t="shared" si="355"/>
        <v>433410300</v>
      </c>
      <c r="E980" s="3">
        <f t="shared" si="355"/>
        <v>406883800</v>
      </c>
    </row>
    <row r="981" spans="1:5" s="34" customFormat="1" ht="56.25" x14ac:dyDescent="0.3">
      <c r="A981" s="2" t="s">
        <v>969</v>
      </c>
      <c r="B981" s="106" t="s">
        <v>970</v>
      </c>
      <c r="C981" s="3">
        <f t="shared" ref="C981:E981" si="356">SUM(C982:C983)</f>
        <v>458146600</v>
      </c>
      <c r="D981" s="3">
        <f t="shared" si="356"/>
        <v>433410300</v>
      </c>
      <c r="E981" s="3">
        <f t="shared" si="356"/>
        <v>406883800</v>
      </c>
    </row>
    <row r="982" spans="1:5" s="34" customFormat="1" ht="56.25" hidden="1" customHeight="1" x14ac:dyDescent="0.3">
      <c r="A982" s="64" t="s">
        <v>971</v>
      </c>
      <c r="B982" s="52" t="s">
        <v>972</v>
      </c>
      <c r="C982" s="37">
        <v>458146600</v>
      </c>
      <c r="D982" s="37">
        <v>433410300</v>
      </c>
      <c r="E982" s="37">
        <v>406883800</v>
      </c>
    </row>
    <row r="983" spans="1:5" s="34" customFormat="1" ht="19.5" hidden="1" x14ac:dyDescent="0.3">
      <c r="A983" s="4"/>
      <c r="B983" s="49"/>
      <c r="C983" s="37"/>
      <c r="D983" s="37"/>
      <c r="E983" s="37"/>
    </row>
    <row r="984" spans="1:5" s="34" customFormat="1" ht="37.5" hidden="1" x14ac:dyDescent="0.3">
      <c r="A984" s="2" t="s">
        <v>973</v>
      </c>
      <c r="B984" s="106" t="s">
        <v>974</v>
      </c>
      <c r="C984" s="3">
        <f t="shared" ref="C984:E984" si="357">SUM(C985)</f>
        <v>0</v>
      </c>
      <c r="D984" s="3">
        <f t="shared" si="357"/>
        <v>0</v>
      </c>
      <c r="E984" s="3">
        <f t="shared" si="357"/>
        <v>0</v>
      </c>
    </row>
    <row r="985" spans="1:5" s="34" customFormat="1" ht="37.5" hidden="1" x14ac:dyDescent="0.3">
      <c r="A985" s="2" t="s">
        <v>975</v>
      </c>
      <c r="B985" s="106" t="s">
        <v>976</v>
      </c>
      <c r="C985" s="3">
        <f t="shared" ref="C985:E985" si="358">SUM(C986:C986)</f>
        <v>0</v>
      </c>
      <c r="D985" s="3">
        <f t="shared" si="358"/>
        <v>0</v>
      </c>
      <c r="E985" s="3">
        <f t="shared" si="358"/>
        <v>0</v>
      </c>
    </row>
    <row r="986" spans="1:5" s="34" customFormat="1" ht="56.25" hidden="1" x14ac:dyDescent="0.3">
      <c r="A986" s="6" t="s">
        <v>1370</v>
      </c>
      <c r="B986" s="52" t="s">
        <v>1286</v>
      </c>
      <c r="C986" s="37">
        <v>0</v>
      </c>
      <c r="D986" s="37">
        <v>0</v>
      </c>
      <c r="E986" s="37">
        <v>0</v>
      </c>
    </row>
    <row r="987" spans="1:5" s="34" customFormat="1" ht="56.25" hidden="1" x14ac:dyDescent="0.3">
      <c r="A987" s="2" t="s">
        <v>977</v>
      </c>
      <c r="B987" s="106" t="s">
        <v>978</v>
      </c>
      <c r="C987" s="3"/>
      <c r="D987" s="3"/>
      <c r="E987" s="3"/>
    </row>
    <row r="988" spans="1:5" s="34" customFormat="1" ht="56.25" hidden="1" x14ac:dyDescent="0.3">
      <c r="A988" s="2" t="s">
        <v>979</v>
      </c>
      <c r="B988" s="106" t="s">
        <v>980</v>
      </c>
      <c r="C988" s="3"/>
      <c r="D988" s="3"/>
      <c r="E988" s="3"/>
    </row>
    <row r="989" spans="1:5" s="34" customFormat="1" ht="19.5" hidden="1" x14ac:dyDescent="0.3">
      <c r="A989" s="6" t="s">
        <v>981</v>
      </c>
      <c r="B989" s="52" t="s">
        <v>982</v>
      </c>
      <c r="C989" s="37"/>
      <c r="D989" s="37"/>
      <c r="E989" s="37"/>
    </row>
    <row r="990" spans="1:5" s="73" customFormat="1" ht="56.25" x14ac:dyDescent="0.3">
      <c r="A990" s="78" t="s">
        <v>1755</v>
      </c>
      <c r="B990" s="79" t="s">
        <v>1760</v>
      </c>
      <c r="C990" s="76">
        <f>C991</f>
        <v>1238800</v>
      </c>
      <c r="D990" s="76">
        <f t="shared" ref="D990:E990" si="359">D991</f>
        <v>0</v>
      </c>
      <c r="E990" s="76">
        <f t="shared" si="359"/>
        <v>0</v>
      </c>
    </row>
    <row r="991" spans="1:5" s="73" customFormat="1" ht="75" x14ac:dyDescent="0.3">
      <c r="A991" s="78" t="s">
        <v>1756</v>
      </c>
      <c r="B991" s="79" t="s">
        <v>1759</v>
      </c>
      <c r="C991" s="76">
        <f>C992</f>
        <v>1238800</v>
      </c>
      <c r="D991" s="76">
        <f t="shared" ref="D991:E991" si="360">D992</f>
        <v>0</v>
      </c>
      <c r="E991" s="76">
        <f t="shared" si="360"/>
        <v>0</v>
      </c>
    </row>
    <row r="992" spans="1:5" s="34" customFormat="1" ht="19.5" hidden="1" x14ac:dyDescent="0.3">
      <c r="A992" s="6" t="s">
        <v>1757</v>
      </c>
      <c r="B992" s="52" t="s">
        <v>1758</v>
      </c>
      <c r="C992" s="37">
        <v>1238800</v>
      </c>
      <c r="D992" s="37">
        <v>0</v>
      </c>
      <c r="E992" s="37">
        <v>0</v>
      </c>
    </row>
    <row r="993" spans="1:5" s="34" customFormat="1" ht="19.5" hidden="1" x14ac:dyDescent="0.3">
      <c r="A993" s="2" t="s">
        <v>983</v>
      </c>
      <c r="B993" s="38" t="s">
        <v>984</v>
      </c>
      <c r="C993" s="3"/>
      <c r="D993" s="3"/>
      <c r="E993" s="3"/>
    </row>
    <row r="994" spans="1:5" s="34" customFormat="1" ht="37.5" hidden="1" x14ac:dyDescent="0.3">
      <c r="A994" s="2" t="s">
        <v>985</v>
      </c>
      <c r="B994" s="38" t="s">
        <v>986</v>
      </c>
      <c r="C994" s="3"/>
      <c r="D994" s="3"/>
      <c r="E994" s="3"/>
    </row>
    <row r="995" spans="1:5" s="34" customFormat="1" ht="37.5" hidden="1" x14ac:dyDescent="0.3">
      <c r="A995" s="6" t="s">
        <v>1154</v>
      </c>
      <c r="B995" s="52" t="s">
        <v>987</v>
      </c>
      <c r="C995" s="37"/>
      <c r="D995" s="37"/>
      <c r="E995" s="37"/>
    </row>
    <row r="996" spans="1:5" s="73" customFormat="1" ht="37.5" x14ac:dyDescent="0.3">
      <c r="A996" s="78" t="s">
        <v>1556</v>
      </c>
      <c r="B996" s="79" t="s">
        <v>1559</v>
      </c>
      <c r="C996" s="76">
        <f t="shared" ref="C996:E997" si="361">C997</f>
        <v>3464400</v>
      </c>
      <c r="D996" s="76">
        <f t="shared" si="361"/>
        <v>0</v>
      </c>
      <c r="E996" s="76">
        <f t="shared" si="361"/>
        <v>0</v>
      </c>
    </row>
    <row r="997" spans="1:5" s="73" customFormat="1" ht="56.25" x14ac:dyDescent="0.3">
      <c r="A997" s="78" t="s">
        <v>1557</v>
      </c>
      <c r="B997" s="79" t="s">
        <v>1560</v>
      </c>
      <c r="C997" s="76">
        <f t="shared" si="361"/>
        <v>3464400</v>
      </c>
      <c r="D997" s="76">
        <f t="shared" si="361"/>
        <v>0</v>
      </c>
      <c r="E997" s="76">
        <f t="shared" si="361"/>
        <v>0</v>
      </c>
    </row>
    <row r="998" spans="1:5" s="34" customFormat="1" ht="19.5" hidden="1" x14ac:dyDescent="0.3">
      <c r="A998" s="6" t="s">
        <v>1558</v>
      </c>
      <c r="B998" s="52" t="s">
        <v>1561</v>
      </c>
      <c r="C998" s="37">
        <v>3464400</v>
      </c>
      <c r="D998" s="37">
        <v>0</v>
      </c>
      <c r="E998" s="37">
        <v>0</v>
      </c>
    </row>
    <row r="999" spans="1:5" s="73" customFormat="1" ht="112.5" x14ac:dyDescent="0.3">
      <c r="A999" s="78" t="s">
        <v>1746</v>
      </c>
      <c r="B999" s="79" t="s">
        <v>1417</v>
      </c>
      <c r="C999" s="76">
        <f t="shared" ref="C999:E1000" si="362">C1000</f>
        <v>69028000</v>
      </c>
      <c r="D999" s="76">
        <f t="shared" si="362"/>
        <v>78758300</v>
      </c>
      <c r="E999" s="76">
        <f t="shared" si="362"/>
        <v>0</v>
      </c>
    </row>
    <row r="1000" spans="1:5" s="73" customFormat="1" ht="98.25" customHeight="1" x14ac:dyDescent="0.3">
      <c r="A1000" s="78" t="s">
        <v>1747</v>
      </c>
      <c r="B1000" s="79" t="s">
        <v>1418</v>
      </c>
      <c r="C1000" s="76">
        <f t="shared" si="362"/>
        <v>69028000</v>
      </c>
      <c r="D1000" s="76">
        <f t="shared" si="362"/>
        <v>78758300</v>
      </c>
      <c r="E1000" s="76">
        <f t="shared" si="362"/>
        <v>0</v>
      </c>
    </row>
    <row r="1001" spans="1:5" s="34" customFormat="1" ht="75" hidden="1" x14ac:dyDescent="0.3">
      <c r="A1001" s="6" t="s">
        <v>1420</v>
      </c>
      <c r="B1001" s="52" t="s">
        <v>1419</v>
      </c>
      <c r="C1001" s="37">
        <v>69028000</v>
      </c>
      <c r="D1001" s="37">
        <v>78758300</v>
      </c>
      <c r="E1001" s="37">
        <v>0</v>
      </c>
    </row>
    <row r="1002" spans="1:5" s="34" customFormat="1" ht="37.5" hidden="1" x14ac:dyDescent="0.3">
      <c r="A1002" s="2" t="s">
        <v>988</v>
      </c>
      <c r="B1002" s="38" t="s">
        <v>989</v>
      </c>
      <c r="C1002" s="3"/>
      <c r="D1002" s="3"/>
      <c r="E1002" s="3"/>
    </row>
    <row r="1003" spans="1:5" s="34" customFormat="1" ht="37.5" hidden="1" x14ac:dyDescent="0.3">
      <c r="A1003" s="2" t="s">
        <v>990</v>
      </c>
      <c r="B1003" s="38" t="s">
        <v>991</v>
      </c>
      <c r="C1003" s="3"/>
      <c r="D1003" s="3"/>
      <c r="E1003" s="3"/>
    </row>
    <row r="1004" spans="1:5" s="34" customFormat="1" ht="37.5" hidden="1" x14ac:dyDescent="0.3">
      <c r="A1004" s="6" t="s">
        <v>992</v>
      </c>
      <c r="B1004" s="52" t="s">
        <v>993</v>
      </c>
      <c r="C1004" s="37"/>
      <c r="D1004" s="37"/>
      <c r="E1004" s="37"/>
    </row>
    <row r="1005" spans="1:5" s="34" customFormat="1" ht="19.5" x14ac:dyDescent="0.3">
      <c r="A1005" s="92" t="s">
        <v>994</v>
      </c>
      <c r="B1005" s="38" t="s">
        <v>995</v>
      </c>
      <c r="C1005" s="3">
        <f t="shared" ref="C1005:E1005" si="363">SUM(C1006)</f>
        <v>14548000</v>
      </c>
      <c r="D1005" s="3">
        <f t="shared" si="363"/>
        <v>14812100</v>
      </c>
      <c r="E1005" s="3">
        <f t="shared" si="363"/>
        <v>14812100</v>
      </c>
    </row>
    <row r="1006" spans="1:5" s="34" customFormat="1" ht="37.5" x14ac:dyDescent="0.3">
      <c r="A1006" s="2" t="s">
        <v>996</v>
      </c>
      <c r="B1006" s="38" t="s">
        <v>997</v>
      </c>
      <c r="C1006" s="3">
        <f t="shared" ref="C1006:E1006" si="364">C1007+C1008</f>
        <v>14548000</v>
      </c>
      <c r="D1006" s="3">
        <f t="shared" si="364"/>
        <v>14812100</v>
      </c>
      <c r="E1006" s="3">
        <f t="shared" si="364"/>
        <v>14812100</v>
      </c>
    </row>
    <row r="1007" spans="1:5" s="34" customFormat="1" ht="19.5" hidden="1" x14ac:dyDescent="0.3">
      <c r="A1007" s="6" t="s">
        <v>998</v>
      </c>
      <c r="B1007" s="52" t="s">
        <v>999</v>
      </c>
      <c r="C1007" s="37">
        <v>0</v>
      </c>
      <c r="D1007" s="37">
        <v>0</v>
      </c>
      <c r="E1007" s="37">
        <v>0</v>
      </c>
    </row>
    <row r="1008" spans="1:5" s="34" customFormat="1" ht="19.5" hidden="1" x14ac:dyDescent="0.3">
      <c r="A1008" s="6" t="s">
        <v>998</v>
      </c>
      <c r="B1008" s="52" t="s">
        <v>1421</v>
      </c>
      <c r="C1008" s="37">
        <v>14548000</v>
      </c>
      <c r="D1008" s="37">
        <v>14812100</v>
      </c>
      <c r="E1008" s="37">
        <v>14812100</v>
      </c>
    </row>
    <row r="1009" spans="1:5" s="73" customFormat="1" hidden="1" x14ac:dyDescent="0.3">
      <c r="A1009" s="78" t="s">
        <v>1159</v>
      </c>
      <c r="B1009" s="79" t="s">
        <v>1160</v>
      </c>
      <c r="C1009" s="76"/>
      <c r="D1009" s="76"/>
      <c r="E1009" s="76"/>
    </row>
    <row r="1010" spans="1:5" s="73" customFormat="1" hidden="1" x14ac:dyDescent="0.3">
      <c r="A1010" s="78" t="s">
        <v>1162</v>
      </c>
      <c r="B1010" s="79" t="s">
        <v>1161</v>
      </c>
      <c r="C1010" s="76"/>
      <c r="D1010" s="76"/>
      <c r="E1010" s="76"/>
    </row>
    <row r="1011" spans="1:5" s="34" customFormat="1" ht="37.5" hidden="1" x14ac:dyDescent="0.3">
      <c r="A1011" s="6" t="s">
        <v>1163</v>
      </c>
      <c r="B1011" s="94" t="s">
        <v>1164</v>
      </c>
      <c r="C1011" s="37"/>
      <c r="D1011" s="37"/>
      <c r="E1011" s="37"/>
    </row>
    <row r="1012" spans="1:5" s="34" customFormat="1" ht="56.25" x14ac:dyDescent="0.3">
      <c r="A1012" s="2" t="s">
        <v>1797</v>
      </c>
      <c r="B1012" s="38" t="s">
        <v>1000</v>
      </c>
      <c r="C1012" s="3">
        <f t="shared" ref="C1012:E1013" si="365">SUM(C1013)</f>
        <v>1200000</v>
      </c>
      <c r="D1012" s="3">
        <f t="shared" si="365"/>
        <v>1200000</v>
      </c>
      <c r="E1012" s="3">
        <f t="shared" si="365"/>
        <v>1200000</v>
      </c>
    </row>
    <row r="1013" spans="1:5" s="34" customFormat="1" ht="56.25" x14ac:dyDescent="0.3">
      <c r="A1013" s="2" t="s">
        <v>1796</v>
      </c>
      <c r="B1013" s="38" t="s">
        <v>1001</v>
      </c>
      <c r="C1013" s="3">
        <f t="shared" si="365"/>
        <v>1200000</v>
      </c>
      <c r="D1013" s="3">
        <f t="shared" si="365"/>
        <v>1200000</v>
      </c>
      <c r="E1013" s="3">
        <f t="shared" si="365"/>
        <v>1200000</v>
      </c>
    </row>
    <row r="1014" spans="1:5" s="34" customFormat="1" ht="37.5" hidden="1" x14ac:dyDescent="0.3">
      <c r="A1014" s="6" t="s">
        <v>1405</v>
      </c>
      <c r="B1014" s="52" t="s">
        <v>1002</v>
      </c>
      <c r="C1014" s="37">
        <v>1200000</v>
      </c>
      <c r="D1014" s="37">
        <v>1200000</v>
      </c>
      <c r="E1014" s="37">
        <v>1200000</v>
      </c>
    </row>
    <row r="1015" spans="1:5" s="34" customFormat="1" ht="19.5" x14ac:dyDescent="0.3">
      <c r="A1015" s="2" t="s">
        <v>1003</v>
      </c>
      <c r="B1015" s="106" t="s">
        <v>1004</v>
      </c>
      <c r="C1015" s="3">
        <f t="shared" ref="C1015:E1015" si="366">SUM(C1016)</f>
        <v>11240400</v>
      </c>
      <c r="D1015" s="3">
        <f t="shared" si="366"/>
        <v>0</v>
      </c>
      <c r="E1015" s="3">
        <f t="shared" si="366"/>
        <v>1000000</v>
      </c>
    </row>
    <row r="1016" spans="1:5" s="34" customFormat="1" ht="19.5" x14ac:dyDescent="0.3">
      <c r="A1016" s="2" t="s">
        <v>1005</v>
      </c>
      <c r="B1016" s="106" t="s">
        <v>1006</v>
      </c>
      <c r="C1016" s="3">
        <f t="shared" ref="C1016:E1016" si="367">SUM(C1017:C1019)</f>
        <v>11240400</v>
      </c>
      <c r="D1016" s="3">
        <f t="shared" si="367"/>
        <v>0</v>
      </c>
      <c r="E1016" s="3">
        <f t="shared" si="367"/>
        <v>1000000</v>
      </c>
    </row>
    <row r="1017" spans="1:5" s="34" customFormat="1" ht="37.5" hidden="1" x14ac:dyDescent="0.3">
      <c r="A1017" s="6" t="s">
        <v>1406</v>
      </c>
      <c r="B1017" s="52" t="s">
        <v>1007</v>
      </c>
      <c r="C1017" s="37">
        <v>11240400</v>
      </c>
      <c r="D1017" s="37">
        <v>0</v>
      </c>
      <c r="E1017" s="37">
        <v>0</v>
      </c>
    </row>
    <row r="1018" spans="1:5" s="34" customFormat="1" ht="19.5" hidden="1" x14ac:dyDescent="0.3">
      <c r="A1018" s="6" t="s">
        <v>1562</v>
      </c>
      <c r="B1018" s="52" t="s">
        <v>1007</v>
      </c>
      <c r="C1018" s="37">
        <v>0</v>
      </c>
      <c r="D1018" s="37">
        <v>0</v>
      </c>
      <c r="E1018" s="37">
        <v>1000000</v>
      </c>
    </row>
    <row r="1019" spans="1:5" s="34" customFormat="1" ht="19.5" hidden="1" x14ac:dyDescent="0.3">
      <c r="A1019" s="6" t="s">
        <v>1572</v>
      </c>
      <c r="B1019" s="52" t="s">
        <v>1007</v>
      </c>
      <c r="C1019" s="37">
        <v>0</v>
      </c>
      <c r="D1019" s="37">
        <v>0</v>
      </c>
      <c r="E1019" s="37">
        <v>0</v>
      </c>
    </row>
    <row r="1020" spans="1:5" s="34" customFormat="1" ht="37.5" hidden="1" x14ac:dyDescent="0.3">
      <c r="A1020" s="26" t="s">
        <v>1008</v>
      </c>
      <c r="B1020" s="38" t="s">
        <v>1009</v>
      </c>
      <c r="C1020" s="3"/>
      <c r="D1020" s="3"/>
      <c r="E1020" s="3"/>
    </row>
    <row r="1021" spans="1:5" s="34" customFormat="1" ht="37.5" hidden="1" x14ac:dyDescent="0.3">
      <c r="A1021" s="26" t="s">
        <v>1010</v>
      </c>
      <c r="B1021" s="38" t="s">
        <v>1011</v>
      </c>
      <c r="C1021" s="3"/>
      <c r="D1021" s="3"/>
      <c r="E1021" s="3"/>
    </row>
    <row r="1022" spans="1:5" s="34" customFormat="1" ht="37.5" hidden="1" x14ac:dyDescent="0.3">
      <c r="A1022" s="95" t="s">
        <v>1012</v>
      </c>
      <c r="B1022" s="52" t="s">
        <v>1013</v>
      </c>
      <c r="C1022" s="37"/>
      <c r="D1022" s="37"/>
      <c r="E1022" s="37"/>
    </row>
    <row r="1023" spans="1:5" s="34" customFormat="1" ht="19.5" x14ac:dyDescent="0.3">
      <c r="A1023" s="2" t="s">
        <v>1014</v>
      </c>
      <c r="B1023" s="106" t="s">
        <v>1015</v>
      </c>
      <c r="C1023" s="3">
        <f t="shared" ref="C1023:E1023" si="368">SUM(C1024)</f>
        <v>271603700</v>
      </c>
      <c r="D1023" s="3">
        <f t="shared" si="368"/>
        <v>260786300</v>
      </c>
      <c r="E1023" s="3">
        <f t="shared" si="368"/>
        <v>263710500</v>
      </c>
    </row>
    <row r="1024" spans="1:5" s="34" customFormat="1" ht="37.5" x14ac:dyDescent="0.3">
      <c r="A1024" s="2" t="s">
        <v>1016</v>
      </c>
      <c r="B1024" s="106" t="s">
        <v>1017</v>
      </c>
      <c r="C1024" s="3">
        <f t="shared" ref="C1024:E1024" si="369">SUM(C1025)</f>
        <v>271603700</v>
      </c>
      <c r="D1024" s="3">
        <f t="shared" si="369"/>
        <v>260786300</v>
      </c>
      <c r="E1024" s="3">
        <f t="shared" si="369"/>
        <v>263710500</v>
      </c>
    </row>
    <row r="1025" spans="1:5" s="34" customFormat="1" ht="19.5" hidden="1" x14ac:dyDescent="0.3">
      <c r="A1025" s="6" t="s">
        <v>1018</v>
      </c>
      <c r="B1025" s="52" t="s">
        <v>1287</v>
      </c>
      <c r="C1025" s="37">
        <v>271603700</v>
      </c>
      <c r="D1025" s="37">
        <v>260786300</v>
      </c>
      <c r="E1025" s="37">
        <v>263710500</v>
      </c>
    </row>
    <row r="1026" spans="1:5" s="72" customFormat="1" ht="42" hidden="1" customHeight="1" x14ac:dyDescent="0.3">
      <c r="A1026" s="78" t="s">
        <v>1211</v>
      </c>
      <c r="B1026" s="79" t="s">
        <v>1212</v>
      </c>
      <c r="C1026" s="76"/>
      <c r="D1026" s="76"/>
      <c r="E1026" s="76"/>
    </row>
    <row r="1027" spans="1:5" s="72" customFormat="1" ht="37.5" hidden="1" x14ac:dyDescent="0.3">
      <c r="A1027" s="78" t="s">
        <v>1210</v>
      </c>
      <c r="B1027" s="79" t="s">
        <v>1213</v>
      </c>
      <c r="C1027" s="76"/>
      <c r="D1027" s="76"/>
      <c r="E1027" s="76"/>
    </row>
    <row r="1028" spans="1:5" s="34" customFormat="1" ht="19.5" hidden="1" x14ac:dyDescent="0.3">
      <c r="A1028" s="6" t="s">
        <v>1215</v>
      </c>
      <c r="B1028" s="52" t="s">
        <v>1214</v>
      </c>
      <c r="C1028" s="37"/>
      <c r="D1028" s="37"/>
      <c r="E1028" s="37"/>
    </row>
    <row r="1029" spans="1:5" s="73" customFormat="1" hidden="1" x14ac:dyDescent="0.3">
      <c r="A1029" s="78" t="s">
        <v>1216</v>
      </c>
      <c r="B1029" s="79" t="s">
        <v>1219</v>
      </c>
      <c r="C1029" s="76"/>
      <c r="D1029" s="76"/>
      <c r="E1029" s="76"/>
    </row>
    <row r="1030" spans="1:5" s="73" customFormat="1" ht="37.5" hidden="1" x14ac:dyDescent="0.3">
      <c r="A1030" s="78" t="s">
        <v>1217</v>
      </c>
      <c r="B1030" s="79" t="s">
        <v>1220</v>
      </c>
      <c r="C1030" s="76"/>
      <c r="D1030" s="76"/>
      <c r="E1030" s="76"/>
    </row>
    <row r="1031" spans="1:5" s="41" customFormat="1" ht="19.5" hidden="1" x14ac:dyDescent="0.3">
      <c r="A1031" s="6" t="s">
        <v>1218</v>
      </c>
      <c r="B1031" s="94" t="s">
        <v>1221</v>
      </c>
      <c r="C1031" s="37"/>
      <c r="D1031" s="37"/>
      <c r="E1031" s="37"/>
    </row>
    <row r="1032" spans="1:5" s="41" customFormat="1" ht="37.5" x14ac:dyDescent="0.3">
      <c r="A1032" s="78" t="s">
        <v>1268</v>
      </c>
      <c r="B1032" s="79" t="s">
        <v>1267</v>
      </c>
      <c r="C1032" s="76">
        <f t="shared" ref="C1032:E1033" si="370">C1033</f>
        <v>10797100</v>
      </c>
      <c r="D1032" s="76">
        <f t="shared" si="370"/>
        <v>210998000</v>
      </c>
      <c r="E1032" s="76">
        <f t="shared" si="370"/>
        <v>0</v>
      </c>
    </row>
    <row r="1033" spans="1:5" s="72" customFormat="1" ht="37.5" x14ac:dyDescent="0.3">
      <c r="A1033" s="78" t="s">
        <v>1269</v>
      </c>
      <c r="B1033" s="79" t="s">
        <v>1289</v>
      </c>
      <c r="C1033" s="76">
        <f t="shared" si="370"/>
        <v>10797100</v>
      </c>
      <c r="D1033" s="76">
        <f t="shared" si="370"/>
        <v>210998000</v>
      </c>
      <c r="E1033" s="76">
        <f t="shared" si="370"/>
        <v>0</v>
      </c>
    </row>
    <row r="1034" spans="1:5" s="41" customFormat="1" ht="19.5" hidden="1" x14ac:dyDescent="0.3">
      <c r="A1034" s="6" t="s">
        <v>1270</v>
      </c>
      <c r="B1034" s="94" t="s">
        <v>1290</v>
      </c>
      <c r="C1034" s="37">
        <v>10797100</v>
      </c>
      <c r="D1034" s="37">
        <v>210998000</v>
      </c>
      <c r="E1034" s="37">
        <v>0</v>
      </c>
    </row>
    <row r="1035" spans="1:5" s="73" customFormat="1" ht="37.5" hidden="1" x14ac:dyDescent="0.3">
      <c r="A1035" s="78" t="s">
        <v>1222</v>
      </c>
      <c r="B1035" s="79" t="s">
        <v>1225</v>
      </c>
      <c r="C1035" s="76"/>
      <c r="D1035" s="76"/>
      <c r="E1035" s="76"/>
    </row>
    <row r="1036" spans="1:5" s="73" customFormat="1" ht="56.25" hidden="1" customHeight="1" x14ac:dyDescent="0.3">
      <c r="A1036" s="78" t="s">
        <v>1223</v>
      </c>
      <c r="B1036" s="79" t="s">
        <v>1226</v>
      </c>
      <c r="C1036" s="76"/>
      <c r="D1036" s="76"/>
      <c r="E1036" s="76"/>
    </row>
    <row r="1037" spans="1:5" s="41" customFormat="1" ht="38.25" hidden="1" customHeight="1" x14ac:dyDescent="0.3">
      <c r="A1037" s="6" t="s">
        <v>1224</v>
      </c>
      <c r="B1037" s="94" t="s">
        <v>1265</v>
      </c>
      <c r="C1037" s="37"/>
      <c r="D1037" s="37"/>
      <c r="E1037" s="37"/>
    </row>
    <row r="1038" spans="1:5" s="41" customFormat="1" ht="58.5" customHeight="1" x14ac:dyDescent="0.3">
      <c r="A1038" s="130" t="s">
        <v>1798</v>
      </c>
      <c r="B1038" s="79" t="s">
        <v>1801</v>
      </c>
      <c r="C1038" s="76">
        <f>C1039</f>
        <v>120960000</v>
      </c>
      <c r="D1038" s="76">
        <f t="shared" ref="D1038:E1038" si="371">D1039</f>
        <v>0</v>
      </c>
      <c r="E1038" s="76">
        <f t="shared" si="371"/>
        <v>0</v>
      </c>
    </row>
    <row r="1039" spans="1:5" s="41" customFormat="1" ht="57.75" customHeight="1" x14ac:dyDescent="0.3">
      <c r="A1039" s="130" t="s">
        <v>1799</v>
      </c>
      <c r="B1039" s="79" t="s">
        <v>1802</v>
      </c>
      <c r="C1039" s="76">
        <f>C1040</f>
        <v>120960000</v>
      </c>
      <c r="D1039" s="76">
        <f t="shared" ref="D1039:E1039" si="372">D1040</f>
        <v>0</v>
      </c>
      <c r="E1039" s="76">
        <f t="shared" si="372"/>
        <v>0</v>
      </c>
    </row>
    <row r="1040" spans="1:5" s="41" customFormat="1" ht="60" hidden="1" customHeight="1" x14ac:dyDescent="0.3">
      <c r="A1040" s="6" t="s">
        <v>1800</v>
      </c>
      <c r="B1040" s="94" t="s">
        <v>1803</v>
      </c>
      <c r="C1040" s="37">
        <v>120960000</v>
      </c>
      <c r="D1040" s="37">
        <v>0</v>
      </c>
      <c r="E1040" s="37">
        <v>0</v>
      </c>
    </row>
    <row r="1041" spans="1:5" s="73" customFormat="1" ht="37.5" hidden="1" x14ac:dyDescent="0.3">
      <c r="A1041" s="78" t="s">
        <v>1500</v>
      </c>
      <c r="B1041" s="79" t="s">
        <v>1502</v>
      </c>
      <c r="C1041" s="76">
        <f t="shared" ref="C1041:E1041" si="373">C1042</f>
        <v>0</v>
      </c>
      <c r="D1041" s="76">
        <f t="shared" si="373"/>
        <v>0</v>
      </c>
      <c r="E1041" s="76">
        <f t="shared" si="373"/>
        <v>0</v>
      </c>
    </row>
    <row r="1042" spans="1:5" s="73" customFormat="1" ht="37.5" hidden="1" x14ac:dyDescent="0.3">
      <c r="A1042" s="97" t="s">
        <v>1501</v>
      </c>
      <c r="B1042" s="79" t="s">
        <v>1503</v>
      </c>
      <c r="C1042" s="76">
        <f t="shared" ref="C1042:E1042" si="374">C1043+C1044</f>
        <v>0</v>
      </c>
      <c r="D1042" s="76">
        <f t="shared" si="374"/>
        <v>0</v>
      </c>
      <c r="E1042" s="76">
        <f t="shared" si="374"/>
        <v>0</v>
      </c>
    </row>
    <row r="1043" spans="1:5" s="34" customFormat="1" ht="112.5" hidden="1" x14ac:dyDescent="0.3">
      <c r="A1043" s="95" t="s">
        <v>1521</v>
      </c>
      <c r="B1043" s="94" t="s">
        <v>1505</v>
      </c>
      <c r="C1043" s="37">
        <v>0</v>
      </c>
      <c r="D1043" s="37">
        <v>0</v>
      </c>
      <c r="E1043" s="37">
        <v>0</v>
      </c>
    </row>
    <row r="1044" spans="1:5" s="34" customFormat="1" ht="75" hidden="1" x14ac:dyDescent="0.3">
      <c r="A1044" s="95" t="s">
        <v>1520</v>
      </c>
      <c r="B1044" s="94" t="s">
        <v>1505</v>
      </c>
      <c r="C1044" s="37">
        <v>0</v>
      </c>
      <c r="D1044" s="37">
        <v>0</v>
      </c>
      <c r="E1044" s="37">
        <v>0</v>
      </c>
    </row>
    <row r="1045" spans="1:5" s="34" customFormat="1" ht="93.75" hidden="1" x14ac:dyDescent="0.3">
      <c r="A1045" s="95" t="s">
        <v>1522</v>
      </c>
      <c r="B1045" s="94" t="s">
        <v>1504</v>
      </c>
      <c r="C1045" s="37">
        <v>0</v>
      </c>
      <c r="D1045" s="37">
        <v>0</v>
      </c>
      <c r="E1045" s="37">
        <v>0</v>
      </c>
    </row>
    <row r="1046" spans="1:5" s="34" customFormat="1" ht="19.5" x14ac:dyDescent="0.3">
      <c r="A1046" s="26" t="s">
        <v>1019</v>
      </c>
      <c r="B1046" s="38" t="s">
        <v>1020</v>
      </c>
      <c r="C1046" s="3">
        <f t="shared" ref="C1046:E1046" si="375">SUM(C1047)</f>
        <v>668501200</v>
      </c>
      <c r="D1046" s="3">
        <f t="shared" si="375"/>
        <v>433148000</v>
      </c>
      <c r="E1046" s="3">
        <f t="shared" si="375"/>
        <v>327004500</v>
      </c>
    </row>
    <row r="1047" spans="1:5" s="34" customFormat="1" ht="19.5" x14ac:dyDescent="0.3">
      <c r="A1047" s="26" t="s">
        <v>1021</v>
      </c>
      <c r="B1047" s="38" t="s">
        <v>1022</v>
      </c>
      <c r="C1047" s="3">
        <f>SUM(C1048:C1075)</f>
        <v>668501200</v>
      </c>
      <c r="D1047" s="3">
        <f t="shared" ref="D1047:E1047" si="376">SUM(D1048:D1075)</f>
        <v>433148000</v>
      </c>
      <c r="E1047" s="3">
        <f t="shared" si="376"/>
        <v>327004500</v>
      </c>
    </row>
    <row r="1048" spans="1:5" s="34" customFormat="1" ht="37.5" hidden="1" x14ac:dyDescent="0.3">
      <c r="A1048" s="64" t="s">
        <v>1023</v>
      </c>
      <c r="B1048" s="52" t="s">
        <v>1024</v>
      </c>
      <c r="C1048" s="37">
        <v>56572400</v>
      </c>
      <c r="D1048" s="37">
        <v>56572400</v>
      </c>
      <c r="E1048" s="37">
        <v>56572400</v>
      </c>
    </row>
    <row r="1049" spans="1:5" s="41" customFormat="1" ht="19.5" hidden="1" x14ac:dyDescent="0.3">
      <c r="A1049" s="64" t="s">
        <v>1499</v>
      </c>
      <c r="B1049" s="52" t="s">
        <v>1498</v>
      </c>
      <c r="C1049" s="37">
        <v>0</v>
      </c>
      <c r="D1049" s="37">
        <v>0</v>
      </c>
      <c r="E1049" s="37">
        <v>0</v>
      </c>
    </row>
    <row r="1050" spans="1:5" s="34" customFormat="1" ht="56.25" hidden="1" x14ac:dyDescent="0.3">
      <c r="A1050" s="64" t="s">
        <v>1563</v>
      </c>
      <c r="B1050" s="52" t="s">
        <v>1498</v>
      </c>
      <c r="C1050" s="37">
        <v>0</v>
      </c>
      <c r="D1050" s="37">
        <v>0</v>
      </c>
      <c r="E1050" s="37">
        <v>0</v>
      </c>
    </row>
    <row r="1051" spans="1:5" s="34" customFormat="1" ht="64.5" hidden="1" customHeight="1" x14ac:dyDescent="0.3">
      <c r="A1051" s="64" t="s">
        <v>1571</v>
      </c>
      <c r="B1051" s="52" t="s">
        <v>1024</v>
      </c>
      <c r="C1051" s="37">
        <v>0</v>
      </c>
      <c r="D1051" s="37">
        <v>67039800</v>
      </c>
      <c r="E1051" s="37">
        <v>0</v>
      </c>
    </row>
    <row r="1052" spans="1:5" s="34" customFormat="1" ht="75" hidden="1" x14ac:dyDescent="0.3">
      <c r="A1052" s="64" t="s">
        <v>1564</v>
      </c>
      <c r="B1052" s="52" t="s">
        <v>1024</v>
      </c>
      <c r="C1052" s="37">
        <v>0</v>
      </c>
      <c r="D1052" s="37">
        <v>0</v>
      </c>
      <c r="E1052" s="37">
        <v>0</v>
      </c>
    </row>
    <row r="1053" spans="1:5" s="34" customFormat="1" ht="37.5" hidden="1" x14ac:dyDescent="0.3">
      <c r="A1053" s="64" t="s">
        <v>1649</v>
      </c>
      <c r="B1053" s="52" t="s">
        <v>1395</v>
      </c>
      <c r="C1053" s="37">
        <v>0</v>
      </c>
      <c r="D1053" s="37">
        <v>0</v>
      </c>
      <c r="E1053" s="37">
        <v>0</v>
      </c>
    </row>
    <row r="1054" spans="1:5" s="34" customFormat="1" ht="37.5" hidden="1" x14ac:dyDescent="0.3">
      <c r="A1054" s="6" t="s">
        <v>1168</v>
      </c>
      <c r="B1054" s="52" t="s">
        <v>1155</v>
      </c>
      <c r="C1054" s="37">
        <v>3986500</v>
      </c>
      <c r="D1054" s="37">
        <v>3986500</v>
      </c>
      <c r="E1054" s="37">
        <v>3986500</v>
      </c>
    </row>
    <row r="1055" spans="1:5" s="34" customFormat="1" ht="37.5" hidden="1" x14ac:dyDescent="0.3">
      <c r="A1055" s="6" t="s">
        <v>1028</v>
      </c>
      <c r="B1055" s="52" t="s">
        <v>1027</v>
      </c>
      <c r="C1055" s="37">
        <v>0</v>
      </c>
      <c r="D1055" s="37">
        <v>0</v>
      </c>
      <c r="E1055" s="37">
        <v>0</v>
      </c>
    </row>
    <row r="1056" spans="1:5" s="34" customFormat="1" ht="37.5" hidden="1" x14ac:dyDescent="0.3">
      <c r="A1056" s="6" t="s">
        <v>1523</v>
      </c>
      <c r="B1056" s="52" t="s">
        <v>1024</v>
      </c>
      <c r="C1056" s="37">
        <v>0</v>
      </c>
      <c r="D1056" s="37">
        <v>0</v>
      </c>
      <c r="E1056" s="37">
        <v>0</v>
      </c>
    </row>
    <row r="1057" spans="1:5" s="34" customFormat="1" ht="37.5" hidden="1" x14ac:dyDescent="0.3">
      <c r="A1057" s="6" t="s">
        <v>1407</v>
      </c>
      <c r="B1057" s="52" t="s">
        <v>1024</v>
      </c>
      <c r="C1057" s="37">
        <v>0</v>
      </c>
      <c r="D1057" s="37">
        <v>0</v>
      </c>
      <c r="E1057" s="37">
        <v>0</v>
      </c>
    </row>
    <row r="1058" spans="1:5" s="34" customFormat="1" ht="37.5" hidden="1" x14ac:dyDescent="0.3">
      <c r="A1058" s="6" t="s">
        <v>1407</v>
      </c>
      <c r="B1058" s="52" t="s">
        <v>1422</v>
      </c>
      <c r="C1058" s="37">
        <v>0</v>
      </c>
      <c r="D1058" s="37">
        <v>0</v>
      </c>
      <c r="E1058" s="37">
        <v>0</v>
      </c>
    </row>
    <row r="1059" spans="1:5" s="34" customFormat="1" ht="19.5" hidden="1" x14ac:dyDescent="0.3">
      <c r="A1059" s="6" t="s">
        <v>1661</v>
      </c>
      <c r="B1059" s="52" t="s">
        <v>1396</v>
      </c>
      <c r="C1059" s="37">
        <v>0</v>
      </c>
      <c r="D1059" s="37">
        <v>0</v>
      </c>
      <c r="E1059" s="37">
        <v>0</v>
      </c>
    </row>
    <row r="1060" spans="1:5" s="34" customFormat="1" ht="19.5" hidden="1" x14ac:dyDescent="0.3">
      <c r="A1060" s="6" t="s">
        <v>1661</v>
      </c>
      <c r="B1060" s="52" t="s">
        <v>1423</v>
      </c>
      <c r="C1060" s="37">
        <v>0</v>
      </c>
      <c r="D1060" s="37">
        <v>0</v>
      </c>
      <c r="E1060" s="37">
        <v>0</v>
      </c>
    </row>
    <row r="1061" spans="1:5" s="34" customFormat="1" ht="19.5" hidden="1" x14ac:dyDescent="0.3">
      <c r="A1061" s="6" t="s">
        <v>1661</v>
      </c>
      <c r="B1061" s="52" t="s">
        <v>1027</v>
      </c>
      <c r="C1061" s="37">
        <v>6685000</v>
      </c>
      <c r="D1061" s="37">
        <v>0</v>
      </c>
      <c r="E1061" s="37">
        <v>0</v>
      </c>
    </row>
    <row r="1062" spans="1:5" s="34" customFormat="1" ht="19.5" hidden="1" x14ac:dyDescent="0.3">
      <c r="A1062" s="6" t="s">
        <v>1227</v>
      </c>
      <c r="B1062" s="52" t="s">
        <v>1228</v>
      </c>
      <c r="C1062" s="37">
        <v>0</v>
      </c>
      <c r="D1062" s="37">
        <v>0</v>
      </c>
      <c r="E1062" s="37">
        <v>0</v>
      </c>
    </row>
    <row r="1063" spans="1:5" s="34" customFormat="1" ht="19.5" hidden="1" x14ac:dyDescent="0.3">
      <c r="A1063" s="6" t="s">
        <v>1227</v>
      </c>
      <c r="B1063" s="52" t="s">
        <v>1024</v>
      </c>
      <c r="C1063" s="37">
        <v>0</v>
      </c>
      <c r="D1063" s="37">
        <v>0</v>
      </c>
      <c r="E1063" s="37">
        <v>0</v>
      </c>
    </row>
    <row r="1064" spans="1:5" s="34" customFormat="1" ht="37.5" hidden="1" x14ac:dyDescent="0.3">
      <c r="A1064" s="6" t="s">
        <v>1266</v>
      </c>
      <c r="B1064" s="52" t="s">
        <v>1027</v>
      </c>
      <c r="C1064" s="37">
        <v>0</v>
      </c>
      <c r="D1064" s="37">
        <v>0</v>
      </c>
      <c r="E1064" s="37">
        <v>0</v>
      </c>
    </row>
    <row r="1065" spans="1:5" s="34" customFormat="1" ht="37.5" hidden="1" x14ac:dyDescent="0.3">
      <c r="A1065" s="6" t="s">
        <v>1229</v>
      </c>
      <c r="B1065" s="52" t="s">
        <v>1024</v>
      </c>
      <c r="C1065" s="37">
        <v>0</v>
      </c>
      <c r="D1065" s="37">
        <v>2888900</v>
      </c>
      <c r="E1065" s="37">
        <v>0</v>
      </c>
    </row>
    <row r="1066" spans="1:5" s="34" customFormat="1" ht="56.25" hidden="1" x14ac:dyDescent="0.3">
      <c r="A1066" s="6" t="s">
        <v>1424</v>
      </c>
      <c r="B1066" s="52" t="s">
        <v>1024</v>
      </c>
      <c r="C1066" s="37">
        <v>0</v>
      </c>
      <c r="D1066" s="37">
        <v>6537700</v>
      </c>
      <c r="E1066" s="37">
        <v>0</v>
      </c>
    </row>
    <row r="1067" spans="1:5" s="34" customFormat="1" ht="37.5" hidden="1" x14ac:dyDescent="0.3">
      <c r="A1067" s="6" t="s">
        <v>1409</v>
      </c>
      <c r="B1067" s="52" t="s">
        <v>1024</v>
      </c>
      <c r="C1067" s="37">
        <v>0</v>
      </c>
      <c r="D1067" s="37">
        <v>0</v>
      </c>
      <c r="E1067" s="37">
        <v>0</v>
      </c>
    </row>
    <row r="1068" spans="1:5" s="34" customFormat="1" ht="37.5" hidden="1" x14ac:dyDescent="0.3">
      <c r="A1068" s="6" t="s">
        <v>1409</v>
      </c>
      <c r="B1068" s="52" t="s">
        <v>1024</v>
      </c>
      <c r="C1068" s="37">
        <v>0</v>
      </c>
      <c r="D1068" s="37">
        <v>0</v>
      </c>
      <c r="E1068" s="37">
        <v>0</v>
      </c>
    </row>
    <row r="1069" spans="1:5" s="34" customFormat="1" ht="37.5" hidden="1" x14ac:dyDescent="0.3">
      <c r="A1069" s="6" t="s">
        <v>1230</v>
      </c>
      <c r="B1069" s="52" t="s">
        <v>1024</v>
      </c>
      <c r="C1069" s="37">
        <v>0</v>
      </c>
      <c r="D1069" s="37">
        <v>0</v>
      </c>
      <c r="E1069" s="37">
        <v>0</v>
      </c>
    </row>
    <row r="1070" spans="1:5" s="34" customFormat="1" ht="37.5" hidden="1" x14ac:dyDescent="0.3">
      <c r="A1070" s="6" t="s">
        <v>1231</v>
      </c>
      <c r="B1070" s="52" t="s">
        <v>1026</v>
      </c>
      <c r="C1070" s="37">
        <v>0</v>
      </c>
      <c r="D1070" s="37">
        <v>0</v>
      </c>
      <c r="E1070" s="37">
        <v>0</v>
      </c>
    </row>
    <row r="1071" spans="1:5" s="34" customFormat="1" ht="37.5" hidden="1" x14ac:dyDescent="0.3">
      <c r="A1071" s="6" t="s">
        <v>1232</v>
      </c>
      <c r="B1071" s="52" t="s">
        <v>1233</v>
      </c>
      <c r="C1071" s="37">
        <v>0</v>
      </c>
      <c r="D1071" s="37">
        <v>0</v>
      </c>
      <c r="E1071" s="37">
        <v>0</v>
      </c>
    </row>
    <row r="1072" spans="1:5" s="34" customFormat="1" ht="75" hidden="1" x14ac:dyDescent="0.3">
      <c r="A1072" s="6" t="s">
        <v>1364</v>
      </c>
      <c r="B1072" s="52" t="s">
        <v>1027</v>
      </c>
      <c r="C1072" s="37">
        <v>530942000</v>
      </c>
      <c r="D1072" s="37">
        <v>221532500</v>
      </c>
      <c r="E1072" s="37">
        <v>221532500</v>
      </c>
    </row>
    <row r="1073" spans="1:5" s="34" customFormat="1" ht="37.5" hidden="1" x14ac:dyDescent="0.3">
      <c r="A1073" s="6" t="s">
        <v>1408</v>
      </c>
      <c r="B1073" s="52" t="s">
        <v>1024</v>
      </c>
      <c r="C1073" s="37">
        <v>44913100</v>
      </c>
      <c r="D1073" s="37">
        <v>44913100</v>
      </c>
      <c r="E1073" s="37">
        <v>44913100</v>
      </c>
    </row>
    <row r="1074" spans="1:5" s="34" customFormat="1" ht="37.5" hidden="1" x14ac:dyDescent="0.3">
      <c r="A1074" s="6" t="s">
        <v>1393</v>
      </c>
      <c r="B1074" s="52" t="s">
        <v>1024</v>
      </c>
      <c r="C1074" s="37">
        <v>25402200</v>
      </c>
      <c r="D1074" s="122">
        <v>29677100</v>
      </c>
      <c r="E1074" s="37">
        <v>0</v>
      </c>
    </row>
    <row r="1075" spans="1:5" s="34" customFormat="1" ht="19.5" hidden="1" x14ac:dyDescent="0.3">
      <c r="A1075" s="6" t="s">
        <v>1388</v>
      </c>
      <c r="B1075" s="52" t="s">
        <v>1027</v>
      </c>
      <c r="C1075" s="37">
        <v>0</v>
      </c>
      <c r="D1075" s="37">
        <v>0</v>
      </c>
      <c r="E1075" s="37">
        <v>0</v>
      </c>
    </row>
    <row r="1076" spans="1:5" s="34" customFormat="1" ht="19.5" x14ac:dyDescent="0.3">
      <c r="A1076" s="26" t="s">
        <v>429</v>
      </c>
      <c r="B1076" s="38" t="s">
        <v>430</v>
      </c>
      <c r="C1076" s="3">
        <f>SUM(C1077,C1094,C1097,C1100,C1103,C1106,C1109,C1112)</f>
        <v>7843573000</v>
      </c>
      <c r="D1076" s="3">
        <f t="shared" ref="D1076:E1076" si="377">SUM(D1077,D1094,D1097,D1100,D1103,D1106,D1109,D1112)</f>
        <v>8035839000</v>
      </c>
      <c r="E1076" s="3">
        <f t="shared" si="377"/>
        <v>8035790300</v>
      </c>
    </row>
    <row r="1077" spans="1:5" s="34" customFormat="1" ht="37.5" x14ac:dyDescent="0.3">
      <c r="A1077" s="26" t="s">
        <v>1029</v>
      </c>
      <c r="B1077" s="38" t="s">
        <v>1030</v>
      </c>
      <c r="C1077" s="3">
        <f t="shared" ref="C1077:E1077" si="378">SUM(C1078)</f>
        <v>7593356400</v>
      </c>
      <c r="D1077" s="3">
        <f t="shared" si="378"/>
        <v>7784327700</v>
      </c>
      <c r="E1077" s="3">
        <f t="shared" si="378"/>
        <v>7783467700</v>
      </c>
    </row>
    <row r="1078" spans="1:5" s="34" customFormat="1" ht="37.5" x14ac:dyDescent="0.3">
      <c r="A1078" s="26" t="s">
        <v>1031</v>
      </c>
      <c r="B1078" s="38" t="s">
        <v>1032</v>
      </c>
      <c r="C1078" s="3">
        <f>SUM(C1079:C1093)</f>
        <v>7593356400</v>
      </c>
      <c r="D1078" s="3">
        <f t="shared" ref="D1078:E1078" si="379">SUM(D1079:D1093)</f>
        <v>7784327700</v>
      </c>
      <c r="E1078" s="3">
        <f t="shared" si="379"/>
        <v>7783467700</v>
      </c>
    </row>
    <row r="1079" spans="1:5" s="34" customFormat="1" ht="99" hidden="1" customHeight="1" x14ac:dyDescent="0.3">
      <c r="A1079" s="64" t="s">
        <v>1156</v>
      </c>
      <c r="B1079" s="52" t="s">
        <v>1033</v>
      </c>
      <c r="C1079" s="37">
        <v>0</v>
      </c>
      <c r="D1079" s="37">
        <v>0</v>
      </c>
      <c r="E1079" s="37">
        <v>0</v>
      </c>
    </row>
    <row r="1080" spans="1:5" s="34" customFormat="1" ht="75" hidden="1" x14ac:dyDescent="0.3">
      <c r="A1080" s="64" t="s">
        <v>1166</v>
      </c>
      <c r="B1080" s="52" t="s">
        <v>1033</v>
      </c>
      <c r="C1080" s="37">
        <v>6924919000</v>
      </c>
      <c r="D1080" s="37">
        <v>6924919000</v>
      </c>
      <c r="E1080" s="37">
        <v>6924919000</v>
      </c>
    </row>
    <row r="1081" spans="1:5" s="34" customFormat="1" ht="112.5" hidden="1" x14ac:dyDescent="0.3">
      <c r="A1081" s="64" t="s">
        <v>1664</v>
      </c>
      <c r="B1081" s="52" t="s">
        <v>1033</v>
      </c>
      <c r="C1081" s="37">
        <v>0</v>
      </c>
      <c r="D1081" s="37">
        <v>0</v>
      </c>
      <c r="E1081" s="37">
        <v>0</v>
      </c>
    </row>
    <row r="1082" spans="1:5" s="34" customFormat="1" ht="56.25" hidden="1" x14ac:dyDescent="0.3">
      <c r="A1082" s="64" t="s">
        <v>1034</v>
      </c>
      <c r="B1082" s="52" t="s">
        <v>1033</v>
      </c>
      <c r="C1082" s="37">
        <v>48759200</v>
      </c>
      <c r="D1082" s="37">
        <v>48759200</v>
      </c>
      <c r="E1082" s="37">
        <v>48759200</v>
      </c>
    </row>
    <row r="1083" spans="1:5" s="34" customFormat="1" ht="37.5" hidden="1" x14ac:dyDescent="0.3">
      <c r="A1083" s="64" t="s">
        <v>1035</v>
      </c>
      <c r="B1083" s="52" t="s">
        <v>1033</v>
      </c>
      <c r="C1083" s="37">
        <v>8241100</v>
      </c>
      <c r="D1083" s="37">
        <v>8241100</v>
      </c>
      <c r="E1083" s="37">
        <v>8241100</v>
      </c>
    </row>
    <row r="1084" spans="1:5" s="34" customFormat="1" ht="75" hidden="1" x14ac:dyDescent="0.3">
      <c r="A1084" s="64" t="s">
        <v>1167</v>
      </c>
      <c r="B1084" s="52" t="s">
        <v>1033</v>
      </c>
      <c r="C1084" s="37">
        <v>17430300</v>
      </c>
      <c r="D1084" s="37">
        <v>17430300</v>
      </c>
      <c r="E1084" s="37">
        <v>17430300</v>
      </c>
    </row>
    <row r="1085" spans="1:5" s="34" customFormat="1" ht="75" hidden="1" x14ac:dyDescent="0.3">
      <c r="A1085" s="64" t="s">
        <v>1036</v>
      </c>
      <c r="B1085" s="52" t="s">
        <v>1033</v>
      </c>
      <c r="C1085" s="37">
        <v>56424300</v>
      </c>
      <c r="D1085" s="37">
        <v>56424300</v>
      </c>
      <c r="E1085" s="37">
        <v>56424300</v>
      </c>
    </row>
    <row r="1086" spans="1:5" s="34" customFormat="1" ht="19.5" hidden="1" x14ac:dyDescent="0.3">
      <c r="A1086" s="64" t="s">
        <v>1037</v>
      </c>
      <c r="B1086" s="52" t="s">
        <v>1033</v>
      </c>
      <c r="C1086" s="37">
        <v>103949700</v>
      </c>
      <c r="D1086" s="37">
        <v>103949700</v>
      </c>
      <c r="E1086" s="37">
        <v>103949700</v>
      </c>
    </row>
    <row r="1087" spans="1:5" s="34" customFormat="1" ht="56.25" hidden="1" x14ac:dyDescent="0.3">
      <c r="A1087" s="64" t="s">
        <v>1038</v>
      </c>
      <c r="B1087" s="52" t="s">
        <v>1389</v>
      </c>
      <c r="C1087" s="37">
        <v>262604500</v>
      </c>
      <c r="D1087" s="37">
        <v>453560800</v>
      </c>
      <c r="E1087" s="37">
        <v>452700800</v>
      </c>
    </row>
    <row r="1088" spans="1:5" s="34" customFormat="1" ht="37.5" hidden="1" x14ac:dyDescent="0.3">
      <c r="A1088" s="64" t="s">
        <v>1040</v>
      </c>
      <c r="B1088" s="52" t="s">
        <v>1039</v>
      </c>
      <c r="C1088" s="37">
        <v>27703200</v>
      </c>
      <c r="D1088" s="37">
        <v>27703200</v>
      </c>
      <c r="E1088" s="37">
        <v>27703200</v>
      </c>
    </row>
    <row r="1089" spans="1:5" s="34" customFormat="1" ht="19.5" hidden="1" x14ac:dyDescent="0.3">
      <c r="A1089" s="64" t="s">
        <v>1041</v>
      </c>
      <c r="B1089" s="52" t="s">
        <v>1389</v>
      </c>
      <c r="C1089" s="37">
        <v>84850500</v>
      </c>
      <c r="D1089" s="37">
        <v>84850500</v>
      </c>
      <c r="E1089" s="37">
        <v>84850500</v>
      </c>
    </row>
    <row r="1090" spans="1:5" s="34" customFormat="1" ht="56.25" hidden="1" x14ac:dyDescent="0.3">
      <c r="A1090" s="64" t="s">
        <v>1157</v>
      </c>
      <c r="B1090" s="52" t="s">
        <v>1042</v>
      </c>
      <c r="C1090" s="37">
        <v>307300</v>
      </c>
      <c r="D1090" s="37">
        <v>307300</v>
      </c>
      <c r="E1090" s="37">
        <v>307300</v>
      </c>
    </row>
    <row r="1091" spans="1:5" s="34" customFormat="1" ht="56.25" hidden="1" x14ac:dyDescent="0.3">
      <c r="A1091" s="64" t="s">
        <v>1157</v>
      </c>
      <c r="B1091" s="52" t="s">
        <v>1039</v>
      </c>
      <c r="C1091" s="37"/>
      <c r="D1091" s="37"/>
      <c r="E1091" s="37"/>
    </row>
    <row r="1092" spans="1:5" s="34" customFormat="1" ht="56.25" hidden="1" x14ac:dyDescent="0.3">
      <c r="A1092" s="64" t="s">
        <v>1158</v>
      </c>
      <c r="B1092" s="52" t="s">
        <v>1042</v>
      </c>
      <c r="C1092" s="37">
        <v>57417300</v>
      </c>
      <c r="D1092" s="37">
        <v>57417300</v>
      </c>
      <c r="E1092" s="37">
        <v>57417300</v>
      </c>
    </row>
    <row r="1093" spans="1:5" s="34" customFormat="1" ht="56.25" hidden="1" x14ac:dyDescent="0.3">
      <c r="A1093" s="63" t="s">
        <v>1390</v>
      </c>
      <c r="B1093" s="59" t="s">
        <v>1039</v>
      </c>
      <c r="C1093" s="37">
        <v>750000</v>
      </c>
      <c r="D1093" s="37">
        <v>765000</v>
      </c>
      <c r="E1093" s="37">
        <v>765000</v>
      </c>
    </row>
    <row r="1094" spans="1:5" s="34" customFormat="1" ht="56.25" x14ac:dyDescent="0.3">
      <c r="A1094" s="26" t="s">
        <v>1043</v>
      </c>
      <c r="B1094" s="38" t="s">
        <v>1044</v>
      </c>
      <c r="C1094" s="3">
        <f t="shared" ref="C1094:E1095" si="380">SUM(C1095)</f>
        <v>87313400</v>
      </c>
      <c r="D1094" s="3">
        <f t="shared" si="380"/>
        <v>87313400</v>
      </c>
      <c r="E1094" s="3">
        <f t="shared" si="380"/>
        <v>87313400</v>
      </c>
    </row>
    <row r="1095" spans="1:5" s="34" customFormat="1" ht="75" x14ac:dyDescent="0.3">
      <c r="A1095" s="26" t="s">
        <v>1045</v>
      </c>
      <c r="B1095" s="38" t="s">
        <v>1046</v>
      </c>
      <c r="C1095" s="3">
        <f t="shared" si="380"/>
        <v>87313400</v>
      </c>
      <c r="D1095" s="3">
        <f t="shared" si="380"/>
        <v>87313400</v>
      </c>
      <c r="E1095" s="3">
        <f t="shared" si="380"/>
        <v>87313400</v>
      </c>
    </row>
    <row r="1096" spans="1:5" s="34" customFormat="1" ht="67.5" hidden="1" customHeight="1" x14ac:dyDescent="0.3">
      <c r="A1096" s="63" t="s">
        <v>1047</v>
      </c>
      <c r="B1096" s="59" t="s">
        <v>1048</v>
      </c>
      <c r="C1096" s="37">
        <v>87313400</v>
      </c>
      <c r="D1096" s="37">
        <v>87313400</v>
      </c>
      <c r="E1096" s="37">
        <v>87313400</v>
      </c>
    </row>
    <row r="1097" spans="1:5" s="34" customFormat="1" ht="56.25" x14ac:dyDescent="0.3">
      <c r="A1097" s="26" t="s">
        <v>1748</v>
      </c>
      <c r="B1097" s="38" t="s">
        <v>1049</v>
      </c>
      <c r="C1097" s="3">
        <f t="shared" ref="C1097:E1098" si="381">SUM(C1098)</f>
        <v>60744700</v>
      </c>
      <c r="D1097" s="3">
        <f t="shared" si="381"/>
        <v>62565900</v>
      </c>
      <c r="E1097" s="3">
        <f t="shared" si="381"/>
        <v>63425900</v>
      </c>
    </row>
    <row r="1098" spans="1:5" s="34" customFormat="1" ht="56.25" x14ac:dyDescent="0.3">
      <c r="A1098" s="26" t="s">
        <v>1749</v>
      </c>
      <c r="B1098" s="38" t="s">
        <v>1050</v>
      </c>
      <c r="C1098" s="3">
        <f t="shared" si="381"/>
        <v>60744700</v>
      </c>
      <c r="D1098" s="3">
        <f t="shared" si="381"/>
        <v>62565900</v>
      </c>
      <c r="E1098" s="3">
        <f t="shared" si="381"/>
        <v>63425900</v>
      </c>
    </row>
    <row r="1099" spans="1:5" s="34" customFormat="1" ht="37.5" hidden="1" x14ac:dyDescent="0.3">
      <c r="A1099" s="63" t="s">
        <v>1051</v>
      </c>
      <c r="B1099" s="59" t="s">
        <v>1394</v>
      </c>
      <c r="C1099" s="37">
        <v>60744700</v>
      </c>
      <c r="D1099" s="37">
        <v>62565900</v>
      </c>
      <c r="E1099" s="37">
        <v>63425900</v>
      </c>
    </row>
    <row r="1100" spans="1:5" s="34" customFormat="1" ht="56.25" x14ac:dyDescent="0.3">
      <c r="A1100" s="26" t="s">
        <v>1052</v>
      </c>
      <c r="B1100" s="38" t="s">
        <v>1053</v>
      </c>
      <c r="C1100" s="3">
        <f t="shared" ref="C1100:E1101" si="382">SUM(C1101)</f>
        <v>612500</v>
      </c>
      <c r="D1100" s="3">
        <f t="shared" si="382"/>
        <v>86000</v>
      </c>
      <c r="E1100" s="3">
        <f t="shared" si="382"/>
        <v>37300</v>
      </c>
    </row>
    <row r="1101" spans="1:5" s="34" customFormat="1" ht="56.25" x14ac:dyDescent="0.3">
      <c r="A1101" s="26" t="s">
        <v>1054</v>
      </c>
      <c r="B1101" s="38" t="s">
        <v>1055</v>
      </c>
      <c r="C1101" s="3">
        <f t="shared" si="382"/>
        <v>612500</v>
      </c>
      <c r="D1101" s="3">
        <f t="shared" si="382"/>
        <v>86000</v>
      </c>
      <c r="E1101" s="3">
        <f t="shared" si="382"/>
        <v>37300</v>
      </c>
    </row>
    <row r="1102" spans="1:5" s="34" customFormat="1" ht="37.5" hidden="1" x14ac:dyDescent="0.3">
      <c r="A1102" s="63" t="s">
        <v>1056</v>
      </c>
      <c r="B1102" s="59" t="s">
        <v>1057</v>
      </c>
      <c r="C1102" s="37">
        <v>612500</v>
      </c>
      <c r="D1102" s="37">
        <v>86000</v>
      </c>
      <c r="E1102" s="37">
        <v>37300</v>
      </c>
    </row>
    <row r="1103" spans="1:5" s="34" customFormat="1" ht="37.5" hidden="1" x14ac:dyDescent="0.3">
      <c r="A1103" s="26" t="s">
        <v>1058</v>
      </c>
      <c r="B1103" s="38" t="s">
        <v>1059</v>
      </c>
      <c r="C1103" s="3"/>
      <c r="D1103" s="3"/>
      <c r="E1103" s="3"/>
    </row>
    <row r="1104" spans="1:5" s="34" customFormat="1" ht="37.5" hidden="1" x14ac:dyDescent="0.3">
      <c r="A1104" s="26" t="s">
        <v>1060</v>
      </c>
      <c r="B1104" s="38" t="s">
        <v>1061</v>
      </c>
      <c r="C1104" s="3"/>
      <c r="D1104" s="3"/>
      <c r="E1104" s="3"/>
    </row>
    <row r="1105" spans="1:5" s="34" customFormat="1" ht="37.5" hidden="1" x14ac:dyDescent="0.3">
      <c r="A1105" s="63" t="s">
        <v>1062</v>
      </c>
      <c r="B1105" s="59" t="s">
        <v>1063</v>
      </c>
      <c r="C1105" s="37"/>
      <c r="D1105" s="37"/>
      <c r="E1105" s="37"/>
    </row>
    <row r="1106" spans="1:5" s="34" customFormat="1" ht="19.5" hidden="1" x14ac:dyDescent="0.3">
      <c r="A1106" s="65" t="s">
        <v>1064</v>
      </c>
      <c r="B1106" s="39" t="s">
        <v>1065</v>
      </c>
      <c r="C1106" s="3"/>
      <c r="D1106" s="3"/>
      <c r="E1106" s="3"/>
    </row>
    <row r="1107" spans="1:5" s="34" customFormat="1" ht="37.5" hidden="1" x14ac:dyDescent="0.3">
      <c r="A1107" s="65" t="s">
        <v>1066</v>
      </c>
      <c r="B1107" s="39" t="s">
        <v>1067</v>
      </c>
      <c r="C1107" s="3"/>
      <c r="D1107" s="3"/>
      <c r="E1107" s="3"/>
    </row>
    <row r="1108" spans="1:5" s="34" customFormat="1" ht="37.5" hidden="1" x14ac:dyDescent="0.3">
      <c r="A1108" s="63" t="s">
        <v>1068</v>
      </c>
      <c r="B1108" s="59" t="s">
        <v>1069</v>
      </c>
      <c r="C1108" s="37"/>
      <c r="D1108" s="37"/>
      <c r="E1108" s="37"/>
    </row>
    <row r="1109" spans="1:5" s="34" customFormat="1" ht="19.5" x14ac:dyDescent="0.3">
      <c r="A1109" s="26" t="s">
        <v>1070</v>
      </c>
      <c r="B1109" s="38" t="s">
        <v>1071</v>
      </c>
      <c r="C1109" s="3">
        <f t="shared" ref="C1109:E1110" si="383">SUM(C1110)</f>
        <v>42331000</v>
      </c>
      <c r="D1109" s="3">
        <f t="shared" si="383"/>
        <v>42331000</v>
      </c>
      <c r="E1109" s="3">
        <f t="shared" si="383"/>
        <v>42331000</v>
      </c>
    </row>
    <row r="1110" spans="1:5" s="34" customFormat="1" ht="37.5" x14ac:dyDescent="0.3">
      <c r="A1110" s="26" t="s">
        <v>1072</v>
      </c>
      <c r="B1110" s="38" t="s">
        <v>1073</v>
      </c>
      <c r="C1110" s="3">
        <f t="shared" si="383"/>
        <v>42331000</v>
      </c>
      <c r="D1110" s="3">
        <f t="shared" si="383"/>
        <v>42331000</v>
      </c>
      <c r="E1110" s="3">
        <f t="shared" si="383"/>
        <v>42331000</v>
      </c>
    </row>
    <row r="1111" spans="1:5" s="34" customFormat="1" ht="19.5" hidden="1" x14ac:dyDescent="0.3">
      <c r="A1111" s="6" t="s">
        <v>1074</v>
      </c>
      <c r="B1111" s="52" t="s">
        <v>1075</v>
      </c>
      <c r="C1111" s="37">
        <v>42331000</v>
      </c>
      <c r="D1111" s="37">
        <v>42331000</v>
      </c>
      <c r="E1111" s="37">
        <v>42331000</v>
      </c>
    </row>
    <row r="1112" spans="1:5" s="34" customFormat="1" ht="19.5" x14ac:dyDescent="0.3">
      <c r="A1112" s="26" t="s">
        <v>1076</v>
      </c>
      <c r="B1112" s="38" t="s">
        <v>1077</v>
      </c>
      <c r="C1112" s="3">
        <f t="shared" ref="C1112:E1112" si="384">SUM(C1113)</f>
        <v>59215000</v>
      </c>
      <c r="D1112" s="3">
        <f t="shared" si="384"/>
        <v>59215000</v>
      </c>
      <c r="E1112" s="3">
        <f t="shared" si="384"/>
        <v>59215000</v>
      </c>
    </row>
    <row r="1113" spans="1:5" s="34" customFormat="1" ht="19.5" x14ac:dyDescent="0.3">
      <c r="A1113" s="26" t="s">
        <v>1078</v>
      </c>
      <c r="B1113" s="38" t="s">
        <v>1079</v>
      </c>
      <c r="C1113" s="3">
        <f t="shared" ref="C1113:E1113" si="385">SUM(C1114:C1119)</f>
        <v>59215000</v>
      </c>
      <c r="D1113" s="3">
        <f t="shared" si="385"/>
        <v>59215000</v>
      </c>
      <c r="E1113" s="3">
        <f t="shared" si="385"/>
        <v>59215000</v>
      </c>
    </row>
    <row r="1114" spans="1:5" s="34" customFormat="1" ht="19.5" hidden="1" x14ac:dyDescent="0.3">
      <c r="A1114" s="63" t="s">
        <v>1080</v>
      </c>
      <c r="B1114" s="59" t="s">
        <v>1081</v>
      </c>
      <c r="C1114" s="37">
        <v>59215000</v>
      </c>
      <c r="D1114" s="37">
        <v>59215000</v>
      </c>
      <c r="E1114" s="37">
        <v>59215000</v>
      </c>
    </row>
    <row r="1115" spans="1:5" s="34" customFormat="1" ht="19.5" hidden="1" x14ac:dyDescent="0.3">
      <c r="A1115" s="63" t="s">
        <v>1082</v>
      </c>
      <c r="B1115" s="59" t="s">
        <v>1081</v>
      </c>
      <c r="C1115" s="37">
        <v>0</v>
      </c>
      <c r="D1115" s="37">
        <v>0</v>
      </c>
      <c r="E1115" s="37">
        <v>0</v>
      </c>
    </row>
    <row r="1116" spans="1:5" s="34" customFormat="1" ht="56.25" hidden="1" x14ac:dyDescent="0.3">
      <c r="A1116" s="63" t="s">
        <v>1083</v>
      </c>
      <c r="B1116" s="59" t="s">
        <v>1081</v>
      </c>
      <c r="C1116" s="37">
        <v>0</v>
      </c>
      <c r="D1116" s="37">
        <v>0</v>
      </c>
      <c r="E1116" s="37">
        <v>0</v>
      </c>
    </row>
    <row r="1117" spans="1:5" s="34" customFormat="1" ht="19.5" hidden="1" x14ac:dyDescent="0.3">
      <c r="A1117" s="63" t="s">
        <v>1084</v>
      </c>
      <c r="B1117" s="59" t="s">
        <v>1081</v>
      </c>
      <c r="C1117" s="37">
        <v>0</v>
      </c>
      <c r="D1117" s="37">
        <v>0</v>
      </c>
      <c r="E1117" s="37">
        <v>0</v>
      </c>
    </row>
    <row r="1118" spans="1:5" s="34" customFormat="1" ht="19.5" hidden="1" x14ac:dyDescent="0.3">
      <c r="A1118" s="63" t="s">
        <v>1085</v>
      </c>
      <c r="B1118" s="59" t="s">
        <v>1081</v>
      </c>
      <c r="C1118" s="37">
        <v>0</v>
      </c>
      <c r="D1118" s="37">
        <v>0</v>
      </c>
      <c r="E1118" s="37">
        <v>0</v>
      </c>
    </row>
    <row r="1119" spans="1:5" s="41" customFormat="1" ht="19.5" hidden="1" x14ac:dyDescent="0.3">
      <c r="A1119" s="6" t="s">
        <v>1085</v>
      </c>
      <c r="B1119" s="52" t="s">
        <v>1081</v>
      </c>
      <c r="C1119" s="37">
        <v>0</v>
      </c>
      <c r="D1119" s="37">
        <v>0</v>
      </c>
      <c r="E1119" s="37">
        <v>0</v>
      </c>
    </row>
    <row r="1120" spans="1:5" s="34" customFormat="1" ht="19.5" x14ac:dyDescent="0.3">
      <c r="A1120" s="26" t="s">
        <v>431</v>
      </c>
      <c r="B1120" s="38" t="s">
        <v>432</v>
      </c>
      <c r="C1120" s="3">
        <f t="shared" ref="C1120:E1120" si="386">SUM(C1137+C1130+C1124+C1127+C1134+C1121)</f>
        <v>300088800</v>
      </c>
      <c r="D1120" s="3">
        <f t="shared" si="386"/>
        <v>304640600</v>
      </c>
      <c r="E1120" s="3">
        <f t="shared" si="386"/>
        <v>310929200</v>
      </c>
    </row>
    <row r="1121" spans="1:5" s="34" customFormat="1" ht="117" customHeight="1" x14ac:dyDescent="0.3">
      <c r="A1121" s="26" t="s">
        <v>1750</v>
      </c>
      <c r="B1121" s="38" t="s">
        <v>1495</v>
      </c>
      <c r="C1121" s="3">
        <f t="shared" ref="C1121:E1122" si="387">C1122</f>
        <v>7935700</v>
      </c>
      <c r="D1121" s="3">
        <f t="shared" si="387"/>
        <v>7995600</v>
      </c>
      <c r="E1121" s="3">
        <f t="shared" si="387"/>
        <v>7995600</v>
      </c>
    </row>
    <row r="1122" spans="1:5" s="34" customFormat="1" ht="131.25" x14ac:dyDescent="0.3">
      <c r="A1122" s="26" t="s">
        <v>1751</v>
      </c>
      <c r="B1122" s="38" t="s">
        <v>1494</v>
      </c>
      <c r="C1122" s="3">
        <f t="shared" si="387"/>
        <v>7935700</v>
      </c>
      <c r="D1122" s="3">
        <f t="shared" si="387"/>
        <v>7995600</v>
      </c>
      <c r="E1122" s="3">
        <f t="shared" si="387"/>
        <v>7995600</v>
      </c>
    </row>
    <row r="1123" spans="1:5" s="41" customFormat="1" ht="75" hidden="1" x14ac:dyDescent="0.3">
      <c r="A1123" s="6" t="s">
        <v>1496</v>
      </c>
      <c r="B1123" s="94" t="s">
        <v>1497</v>
      </c>
      <c r="C1123" s="37">
        <v>7935700</v>
      </c>
      <c r="D1123" s="37">
        <v>7995600</v>
      </c>
      <c r="E1123" s="37">
        <v>7995600</v>
      </c>
    </row>
    <row r="1124" spans="1:5" s="34" customFormat="1" ht="93.75" x14ac:dyDescent="0.3">
      <c r="A1124" s="26" t="s">
        <v>1410</v>
      </c>
      <c r="B1124" s="38" t="s">
        <v>1086</v>
      </c>
      <c r="C1124" s="3">
        <f t="shared" ref="C1124:E1125" si="388">SUM(C1125)</f>
        <v>292153100</v>
      </c>
      <c r="D1124" s="3">
        <f t="shared" si="388"/>
        <v>296645000</v>
      </c>
      <c r="E1124" s="3">
        <f t="shared" si="388"/>
        <v>302933600</v>
      </c>
    </row>
    <row r="1125" spans="1:5" s="34" customFormat="1" ht="93.75" x14ac:dyDescent="0.3">
      <c r="A1125" s="26" t="s">
        <v>1411</v>
      </c>
      <c r="B1125" s="38" t="s">
        <v>1087</v>
      </c>
      <c r="C1125" s="3">
        <f t="shared" si="388"/>
        <v>292153100</v>
      </c>
      <c r="D1125" s="3">
        <f t="shared" si="388"/>
        <v>296645000</v>
      </c>
      <c r="E1125" s="3">
        <f t="shared" si="388"/>
        <v>302933600</v>
      </c>
    </row>
    <row r="1126" spans="1:5" s="34" customFormat="1" ht="56.25" hidden="1" customHeight="1" x14ac:dyDescent="0.3">
      <c r="A1126" s="6" t="s">
        <v>1088</v>
      </c>
      <c r="B1126" s="52" t="s">
        <v>1089</v>
      </c>
      <c r="C1126" s="37">
        <v>292153100</v>
      </c>
      <c r="D1126" s="37">
        <v>296645000</v>
      </c>
      <c r="E1126" s="37">
        <v>302933600</v>
      </c>
    </row>
    <row r="1127" spans="1:5" s="34" customFormat="1" ht="37.5" hidden="1" x14ac:dyDescent="0.3">
      <c r="A1127" s="2" t="s">
        <v>1090</v>
      </c>
      <c r="B1127" s="106" t="s">
        <v>1091</v>
      </c>
      <c r="C1127" s="103"/>
      <c r="D1127" s="103"/>
      <c r="E1127" s="103"/>
    </row>
    <row r="1128" spans="1:5" s="34" customFormat="1" ht="37.5" hidden="1" x14ac:dyDescent="0.3">
      <c r="A1128" s="2" t="s">
        <v>1092</v>
      </c>
      <c r="B1128" s="106" t="s">
        <v>1093</v>
      </c>
      <c r="C1128" s="103"/>
      <c r="D1128" s="103"/>
      <c r="E1128" s="103"/>
    </row>
    <row r="1129" spans="1:5" s="34" customFormat="1" ht="37.5" hidden="1" x14ac:dyDescent="0.3">
      <c r="A1129" s="6" t="s">
        <v>1094</v>
      </c>
      <c r="B1129" s="52" t="s">
        <v>1095</v>
      </c>
      <c r="C1129" s="37"/>
      <c r="D1129" s="37"/>
      <c r="E1129" s="37"/>
    </row>
    <row r="1130" spans="1:5" s="34" customFormat="1" ht="56.25" hidden="1" x14ac:dyDescent="0.3">
      <c r="A1130" s="26" t="s">
        <v>1096</v>
      </c>
      <c r="B1130" s="38" t="s">
        <v>1097</v>
      </c>
      <c r="C1130" s="3"/>
      <c r="D1130" s="3"/>
      <c r="E1130" s="3"/>
    </row>
    <row r="1131" spans="1:5" s="34" customFormat="1" ht="56.25" hidden="1" x14ac:dyDescent="0.3">
      <c r="A1131" s="26" t="s">
        <v>1098</v>
      </c>
      <c r="B1131" s="38" t="s">
        <v>1099</v>
      </c>
      <c r="C1131" s="3"/>
      <c r="D1131" s="3"/>
      <c r="E1131" s="3"/>
    </row>
    <row r="1132" spans="1:5" s="34" customFormat="1" ht="19.5" hidden="1" x14ac:dyDescent="0.3">
      <c r="A1132" s="63" t="s">
        <v>1100</v>
      </c>
      <c r="B1132" s="59" t="s">
        <v>1101</v>
      </c>
      <c r="C1132" s="37"/>
      <c r="D1132" s="37"/>
      <c r="E1132" s="37"/>
    </row>
    <row r="1133" spans="1:5" s="34" customFormat="1" ht="19.5" hidden="1" x14ac:dyDescent="0.3">
      <c r="A1133" s="74"/>
      <c r="B1133" s="59" t="s">
        <v>1101</v>
      </c>
      <c r="C1133" s="37"/>
      <c r="D1133" s="37"/>
      <c r="E1133" s="37"/>
    </row>
    <row r="1134" spans="1:5" s="72" customFormat="1" ht="37.5" hidden="1" x14ac:dyDescent="0.3">
      <c r="A1134" s="74" t="s">
        <v>1249</v>
      </c>
      <c r="B1134" s="75" t="s">
        <v>1248</v>
      </c>
      <c r="C1134" s="76"/>
      <c r="D1134" s="76"/>
      <c r="E1134" s="76"/>
    </row>
    <row r="1135" spans="1:5" s="73" customFormat="1" ht="37.5" hidden="1" x14ac:dyDescent="0.3">
      <c r="A1135" s="74" t="s">
        <v>1245</v>
      </c>
      <c r="B1135" s="75" t="s">
        <v>1246</v>
      </c>
      <c r="C1135" s="76"/>
      <c r="D1135" s="76"/>
      <c r="E1135" s="76"/>
    </row>
    <row r="1136" spans="1:5" s="34" customFormat="1" ht="19.5" hidden="1" x14ac:dyDescent="0.3">
      <c r="A1136" s="63" t="s">
        <v>1247</v>
      </c>
      <c r="B1136" s="59" t="s">
        <v>1357</v>
      </c>
      <c r="C1136" s="37"/>
      <c r="D1136" s="37"/>
      <c r="E1136" s="37"/>
    </row>
    <row r="1137" spans="1:5" s="34" customFormat="1" ht="19.5" hidden="1" x14ac:dyDescent="0.3">
      <c r="A1137" s="40" t="s">
        <v>1102</v>
      </c>
      <c r="B1137" s="69" t="s">
        <v>1103</v>
      </c>
      <c r="C1137" s="103">
        <f t="shared" ref="C1137:E1137" si="389">SUM(C1138)</f>
        <v>0</v>
      </c>
      <c r="D1137" s="103">
        <f t="shared" si="389"/>
        <v>0</v>
      </c>
      <c r="E1137" s="103">
        <f t="shared" si="389"/>
        <v>0</v>
      </c>
    </row>
    <row r="1138" spans="1:5" s="34" customFormat="1" ht="19.5" hidden="1" x14ac:dyDescent="0.3">
      <c r="A1138" s="40" t="s">
        <v>1104</v>
      </c>
      <c r="B1138" s="69" t="s">
        <v>1105</v>
      </c>
      <c r="C1138" s="103">
        <f t="shared" ref="C1138:E1138" si="390">SUM(C1139,C1140)</f>
        <v>0</v>
      </c>
      <c r="D1138" s="103">
        <f t="shared" si="390"/>
        <v>0</v>
      </c>
      <c r="E1138" s="103">
        <f t="shared" si="390"/>
        <v>0</v>
      </c>
    </row>
    <row r="1139" spans="1:5" s="34" customFormat="1" ht="56.25" hidden="1" x14ac:dyDescent="0.3">
      <c r="A1139" s="64" t="s">
        <v>1106</v>
      </c>
      <c r="B1139" s="52" t="s">
        <v>1107</v>
      </c>
      <c r="C1139" s="37">
        <v>0</v>
      </c>
      <c r="D1139" s="37">
        <v>0</v>
      </c>
      <c r="E1139" s="37">
        <v>0</v>
      </c>
    </row>
    <row r="1140" spans="1:5" s="34" customFormat="1" ht="56.25" hidden="1" x14ac:dyDescent="0.3">
      <c r="A1140" s="64" t="s">
        <v>1273</v>
      </c>
      <c r="B1140" s="52" t="s">
        <v>1281</v>
      </c>
      <c r="C1140" s="37"/>
      <c r="D1140" s="37"/>
      <c r="E1140" s="37"/>
    </row>
    <row r="1141" spans="1:5" s="29" customFormat="1" ht="37.5" hidden="1" x14ac:dyDescent="0.3">
      <c r="A1141" s="66" t="s">
        <v>871</v>
      </c>
      <c r="B1141" s="115" t="s">
        <v>874</v>
      </c>
      <c r="C1141" s="103"/>
      <c r="D1141" s="103"/>
      <c r="E1141" s="103"/>
    </row>
    <row r="1142" spans="1:5" ht="44.25" hidden="1" customHeight="1" x14ac:dyDescent="0.3">
      <c r="A1142" s="62" t="s">
        <v>873</v>
      </c>
      <c r="B1142" s="106" t="s">
        <v>872</v>
      </c>
      <c r="C1142" s="103"/>
      <c r="D1142" s="103"/>
      <c r="E1142" s="103"/>
    </row>
    <row r="1143" spans="1:5" ht="48" hidden="1" customHeight="1" x14ac:dyDescent="0.3">
      <c r="A1143" s="62" t="s">
        <v>875</v>
      </c>
      <c r="B1143" s="106" t="s">
        <v>876</v>
      </c>
      <c r="C1143" s="103"/>
      <c r="D1143" s="103"/>
      <c r="E1143" s="103"/>
    </row>
    <row r="1144" spans="1:5" s="19" customFormat="1" hidden="1" x14ac:dyDescent="0.3">
      <c r="A1144" s="67" t="s">
        <v>878</v>
      </c>
      <c r="B1144" s="50" t="s">
        <v>877</v>
      </c>
      <c r="C1144" s="123"/>
      <c r="D1144" s="123"/>
      <c r="E1144" s="123"/>
    </row>
    <row r="1145" spans="1:5" s="34" customFormat="1" ht="19.5" x14ac:dyDescent="0.3">
      <c r="A1145" s="2" t="s">
        <v>433</v>
      </c>
      <c r="B1145" s="106" t="s">
        <v>434</v>
      </c>
      <c r="C1145" s="3">
        <f t="shared" ref="C1145:E1145" si="391">SUM(C1146)</f>
        <v>165889</v>
      </c>
      <c r="D1145" s="3">
        <f t="shared" si="391"/>
        <v>151519</v>
      </c>
      <c r="E1145" s="3">
        <f t="shared" si="391"/>
        <v>152025</v>
      </c>
    </row>
    <row r="1146" spans="1:5" s="13" customFormat="1" ht="37.5" x14ac:dyDescent="0.3">
      <c r="A1146" s="2" t="s">
        <v>435</v>
      </c>
      <c r="B1146" s="106" t="s">
        <v>436</v>
      </c>
      <c r="C1146" s="3">
        <f t="shared" ref="C1146:E1146" si="392">SUM(C1147,C1149)</f>
        <v>165889</v>
      </c>
      <c r="D1146" s="3">
        <f t="shared" si="392"/>
        <v>151519</v>
      </c>
      <c r="E1146" s="3">
        <f t="shared" si="392"/>
        <v>152025</v>
      </c>
    </row>
    <row r="1147" spans="1:5" s="13" customFormat="1" ht="37.5" x14ac:dyDescent="0.3">
      <c r="A1147" s="2" t="s">
        <v>437</v>
      </c>
      <c r="B1147" s="106" t="s">
        <v>438</v>
      </c>
      <c r="C1147" s="3">
        <f t="shared" ref="C1147:E1147" si="393">SUM(C1148)</f>
        <v>165889</v>
      </c>
      <c r="D1147" s="3">
        <f t="shared" si="393"/>
        <v>151519</v>
      </c>
      <c r="E1147" s="3">
        <f t="shared" si="393"/>
        <v>152025</v>
      </c>
    </row>
    <row r="1148" spans="1:5" s="19" customFormat="1" hidden="1" x14ac:dyDescent="0.3">
      <c r="A1148" s="80" t="s">
        <v>227</v>
      </c>
      <c r="B1148" s="116" t="s">
        <v>439</v>
      </c>
      <c r="C1148" s="21">
        <v>165889</v>
      </c>
      <c r="D1148" s="21">
        <v>151519</v>
      </c>
      <c r="E1148" s="21">
        <v>152025</v>
      </c>
    </row>
    <row r="1149" spans="1:5" s="13" customFormat="1" ht="37.5" hidden="1" x14ac:dyDescent="0.3">
      <c r="A1149" s="2" t="s">
        <v>440</v>
      </c>
      <c r="B1149" s="106" t="s">
        <v>441</v>
      </c>
      <c r="C1149" s="3">
        <f t="shared" ref="C1149:E1149" si="394">SUM(C1150:C1153)</f>
        <v>0</v>
      </c>
      <c r="D1149" s="3">
        <f t="shared" si="394"/>
        <v>0</v>
      </c>
      <c r="E1149" s="3">
        <f t="shared" si="394"/>
        <v>0</v>
      </c>
    </row>
    <row r="1150" spans="1:5" s="19" customFormat="1" hidden="1" x14ac:dyDescent="0.3">
      <c r="A1150" s="18" t="s">
        <v>176</v>
      </c>
      <c r="B1150" s="50" t="s">
        <v>510</v>
      </c>
      <c r="C1150" s="21">
        <v>0</v>
      </c>
      <c r="D1150" s="21">
        <v>0</v>
      </c>
      <c r="E1150" s="21">
        <v>0</v>
      </c>
    </row>
    <row r="1151" spans="1:5" s="19" customFormat="1" hidden="1" x14ac:dyDescent="0.3">
      <c r="A1151" s="18" t="s">
        <v>224</v>
      </c>
      <c r="B1151" s="50" t="s">
        <v>442</v>
      </c>
      <c r="C1151" s="21">
        <v>0</v>
      </c>
      <c r="D1151" s="21">
        <v>0</v>
      </c>
      <c r="E1151" s="21">
        <v>0</v>
      </c>
    </row>
    <row r="1152" spans="1:5" s="19" customFormat="1" hidden="1" x14ac:dyDescent="0.3">
      <c r="A1152" s="18" t="s">
        <v>415</v>
      </c>
      <c r="B1152" s="50" t="s">
        <v>443</v>
      </c>
      <c r="C1152" s="21">
        <v>0</v>
      </c>
      <c r="D1152" s="21">
        <v>0</v>
      </c>
      <c r="E1152" s="21">
        <v>0</v>
      </c>
    </row>
    <row r="1153" spans="1:6" s="19" customFormat="1" hidden="1" x14ac:dyDescent="0.3">
      <c r="A1153" s="18" t="s">
        <v>177</v>
      </c>
      <c r="B1153" s="50" t="s">
        <v>774</v>
      </c>
      <c r="C1153" s="21">
        <v>0</v>
      </c>
      <c r="D1153" s="21">
        <v>0</v>
      </c>
      <c r="E1153" s="21">
        <v>0</v>
      </c>
    </row>
    <row r="1154" spans="1:6" s="29" customFormat="1" x14ac:dyDescent="0.3">
      <c r="A1154" s="2" t="s">
        <v>444</v>
      </c>
      <c r="B1154" s="106" t="s">
        <v>445</v>
      </c>
      <c r="C1154" s="3">
        <f t="shared" ref="C1154:E1154" si="395">SUM(C1155)</f>
        <v>3778</v>
      </c>
      <c r="D1154" s="3">
        <f t="shared" si="395"/>
        <v>2037</v>
      </c>
      <c r="E1154" s="3">
        <f t="shared" si="395"/>
        <v>2716</v>
      </c>
    </row>
    <row r="1155" spans="1:6" x14ac:dyDescent="0.3">
      <c r="A1155" s="2" t="s">
        <v>446</v>
      </c>
      <c r="B1155" s="106" t="s">
        <v>447</v>
      </c>
      <c r="C1155" s="3">
        <f t="shared" ref="C1155:E1155" si="396">SUM(C1156,C1158)</f>
        <v>3778</v>
      </c>
      <c r="D1155" s="3">
        <f t="shared" si="396"/>
        <v>2037</v>
      </c>
      <c r="E1155" s="3">
        <f t="shared" si="396"/>
        <v>2716</v>
      </c>
    </row>
    <row r="1156" spans="1:6" ht="37.5" x14ac:dyDescent="0.3">
      <c r="A1156" s="2" t="s">
        <v>448</v>
      </c>
      <c r="B1156" s="106" t="s">
        <v>449</v>
      </c>
      <c r="C1156" s="3">
        <f t="shared" ref="C1156:E1156" si="397">SUM(C1157)</f>
        <v>3778</v>
      </c>
      <c r="D1156" s="3">
        <f t="shared" si="397"/>
        <v>2037</v>
      </c>
      <c r="E1156" s="3">
        <f t="shared" si="397"/>
        <v>2716</v>
      </c>
    </row>
    <row r="1157" spans="1:6" s="19" customFormat="1" ht="18.75" hidden="1" customHeight="1" x14ac:dyDescent="0.3">
      <c r="A1157" s="80" t="s">
        <v>227</v>
      </c>
      <c r="B1157" s="116" t="s">
        <v>1352</v>
      </c>
      <c r="C1157" s="21">
        <v>3778</v>
      </c>
      <c r="D1157" s="21">
        <v>2037</v>
      </c>
      <c r="E1157" s="21">
        <v>2716</v>
      </c>
    </row>
    <row r="1158" spans="1:6" hidden="1" x14ac:dyDescent="0.3">
      <c r="A1158" s="2" t="s">
        <v>446</v>
      </c>
      <c r="B1158" s="106" t="s">
        <v>635</v>
      </c>
      <c r="C1158" s="3">
        <v>0</v>
      </c>
      <c r="D1158" s="3">
        <v>0</v>
      </c>
      <c r="E1158" s="3">
        <v>0</v>
      </c>
    </row>
    <row r="1159" spans="1:6" s="35" customFormat="1" ht="27.75" customHeight="1" x14ac:dyDescent="0.3">
      <c r="A1159" s="2" t="s">
        <v>515</v>
      </c>
      <c r="B1159" s="30"/>
      <c r="C1159" s="3">
        <f>SUM(C10,C870)</f>
        <v>26096568647</v>
      </c>
      <c r="D1159" s="3">
        <f>SUM(D10,D870)</f>
        <v>25859702941</v>
      </c>
      <c r="E1159" s="3">
        <f>SUM(E10,E870)</f>
        <v>27168538718</v>
      </c>
      <c r="F1159" s="129"/>
    </row>
    <row r="1160" spans="1:6" s="46" customFormat="1" ht="18.75" hidden="1" customHeight="1" x14ac:dyDescent="0.3">
      <c r="A1160" s="43"/>
      <c r="B1160" s="44"/>
      <c r="C1160" s="45"/>
      <c r="D1160" s="45"/>
      <c r="E1160" s="45"/>
    </row>
    <row r="1161" spans="1:6" s="12" customFormat="1" ht="18.75" hidden="1" customHeight="1" x14ac:dyDescent="0.3">
      <c r="A1161" s="47"/>
      <c r="B1161" s="48"/>
      <c r="C1161" s="57"/>
      <c r="D1161" s="57"/>
      <c r="E1161" s="57"/>
    </row>
    <row r="1162" spans="1:6" ht="18.75" hidden="1" customHeight="1" x14ac:dyDescent="0.3">
      <c r="B1162" s="32" t="s">
        <v>1141</v>
      </c>
      <c r="C1162" s="68"/>
      <c r="D1162" s="68"/>
      <c r="E1162" s="68"/>
    </row>
    <row r="1163" spans="1:6" ht="18.75" hidden="1" customHeight="1" x14ac:dyDescent="0.3">
      <c r="B1163" s="32" t="s">
        <v>1130</v>
      </c>
      <c r="C1163" s="68"/>
      <c r="D1163" s="68"/>
      <c r="E1163" s="68"/>
    </row>
    <row r="1164" spans="1:6" ht="18.75" hidden="1" customHeight="1" x14ac:dyDescent="0.3">
      <c r="B1164" s="32" t="s">
        <v>1131</v>
      </c>
      <c r="C1164" s="68"/>
      <c r="D1164" s="68"/>
      <c r="E1164" s="68"/>
    </row>
    <row r="1165" spans="1:6" ht="18.75" hidden="1" customHeight="1" x14ac:dyDescent="0.3">
      <c r="B1165" s="32" t="s">
        <v>1132</v>
      </c>
      <c r="C1165" s="68"/>
      <c r="D1165" s="68"/>
      <c r="E1165" s="68"/>
    </row>
    <row r="1166" spans="1:6" ht="18.75" hidden="1" customHeight="1" x14ac:dyDescent="0.3">
      <c r="B1166" s="32" t="s">
        <v>1133</v>
      </c>
      <c r="C1166" s="68"/>
      <c r="D1166" s="68"/>
      <c r="E1166" s="68"/>
    </row>
    <row r="1167" spans="1:6" s="55" customFormat="1" ht="18.75" hidden="1" customHeight="1" x14ac:dyDescent="0.3">
      <c r="A1167" s="53"/>
      <c r="B1167" s="54"/>
      <c r="C1167" s="56"/>
      <c r="D1167" s="56"/>
      <c r="E1167" s="56"/>
    </row>
    <row r="1168" spans="1:6" ht="18.75" hidden="1" customHeight="1" x14ac:dyDescent="0.3">
      <c r="C1168" s="56"/>
      <c r="D1168" s="56"/>
      <c r="E1168" s="56"/>
    </row>
    <row r="1169" spans="2:5" ht="18.75" customHeight="1" x14ac:dyDescent="0.3">
      <c r="C1169" s="127"/>
      <c r="D1169" s="127"/>
      <c r="E1169" s="127"/>
    </row>
    <row r="1170" spans="2:5" s="10" customFormat="1" ht="22.5" customHeight="1" x14ac:dyDescent="0.3">
      <c r="B1170" s="32"/>
      <c r="C1170" s="9"/>
      <c r="D1170" s="9"/>
      <c r="E1170" s="9"/>
    </row>
  </sheetData>
  <sheetProtection password="CC7A" sheet="1" objects="1" scenarios="1" selectLockedCells="1" selectUnlockedCells="1"/>
  <mergeCells count="2">
    <mergeCell ref="A5:E5"/>
    <mergeCell ref="A7:E7"/>
  </mergeCells>
  <hyperlinks>
    <hyperlink ref="A71" r:id="rId1" location="/document/10900200/entry/21062" display="https://internet.garant.ru/ - /document/10900200/entry/21062"/>
    <hyperlink ref="A72" r:id="rId2" location="/document/10900200/entry/21062" display="https://internet.garant.ru/ - /document/10900200/entry/21062"/>
    <hyperlink ref="A77" r:id="rId3" location="/document/10900200/entry/21062" display="https://internet.garant.ru/ - /document/10900200/entry/21062"/>
    <hyperlink ref="A78" r:id="rId4" location="/document/10900200/entry/21062" display="https://internet.garant.ru/ - /document/10900200/entry/21062"/>
  </hyperlinks>
  <pageMargins left="0.59055118110236227" right="0.59055118110236227" top="1.1811023622047245" bottom="0.59055118110236227" header="0.23622047244094491" footer="0.19685039370078741"/>
  <pageSetup paperSize="9" scale="64" fitToHeight="65" orientation="landscape" r:id="rId5"/>
  <headerFooter differentFirst="1">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ПРИЛОЖЕНИЕ 1</vt:lpstr>
      <vt:lpstr>'ПРИЛОЖЕНИЕ 1'!Заголовки_для_печати</vt:lpstr>
      <vt:lpstr>'ПРИЛОЖЕНИЕ 1'!Область_печати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Москвина Татьяна Валерьевна</dc:creator>
  <cp:lastModifiedBy>Фаренник Ольга Викторовна</cp:lastModifiedBy>
  <cp:lastPrinted>2026-04-17T13:07:30Z</cp:lastPrinted>
  <dcterms:created xsi:type="dcterms:W3CDTF">2020-01-13T09:32:22Z</dcterms:created>
  <dcterms:modified xsi:type="dcterms:W3CDTF">2026-04-23T06:20:11Z</dcterms:modified>
</cp:coreProperties>
</file>