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435"/>
  </bookViews>
  <sheets>
    <sheet name="Отклонение (ожид)" sheetId="1" r:id="rId1"/>
  </sheets>
  <calcPr calcId="145621"/>
</workbook>
</file>

<file path=xl/calcChain.xml><?xml version="1.0" encoding="utf-8"?>
<calcChain xmlns="http://schemas.openxmlformats.org/spreadsheetml/2006/main">
  <c r="F29" i="1" l="1"/>
  <c r="D22" i="1" l="1"/>
  <c r="H20" i="1" l="1"/>
  <c r="F20" i="1"/>
  <c r="E20" i="1"/>
  <c r="E29" i="1" l="1"/>
  <c r="L28" i="1"/>
  <c r="J28" i="1"/>
  <c r="H28" i="1"/>
  <c r="F28" i="1"/>
  <c r="E28" i="1"/>
  <c r="L27" i="1"/>
  <c r="J27" i="1"/>
  <c r="H27" i="1"/>
  <c r="F27" i="1"/>
  <c r="E27" i="1"/>
  <c r="L26" i="1"/>
  <c r="J26" i="1"/>
  <c r="H26" i="1"/>
  <c r="F26" i="1"/>
  <c r="E26" i="1"/>
  <c r="L25" i="1"/>
  <c r="J25" i="1"/>
  <c r="H25" i="1"/>
  <c r="F25" i="1"/>
  <c r="E25" i="1"/>
  <c r="L24" i="1"/>
  <c r="J24" i="1"/>
  <c r="H24" i="1"/>
  <c r="F24" i="1"/>
  <c r="E24" i="1"/>
  <c r="K22" i="1"/>
  <c r="K21" i="1" s="1"/>
  <c r="I22" i="1"/>
  <c r="G22" i="1"/>
  <c r="G21" i="1" s="1"/>
  <c r="C22" i="1"/>
  <c r="C21" i="1" s="1"/>
  <c r="I21" i="1"/>
  <c r="L19" i="1"/>
  <c r="J19" i="1"/>
  <c r="H19" i="1"/>
  <c r="F19" i="1"/>
  <c r="E19" i="1"/>
  <c r="L18" i="1"/>
  <c r="J18" i="1"/>
  <c r="H18" i="1"/>
  <c r="F18" i="1"/>
  <c r="E18" i="1"/>
  <c r="L17" i="1"/>
  <c r="J17" i="1"/>
  <c r="H17" i="1"/>
  <c r="F17" i="1"/>
  <c r="E17" i="1"/>
  <c r="L16" i="1"/>
  <c r="J16" i="1"/>
  <c r="H16" i="1"/>
  <c r="F16" i="1"/>
  <c r="E16" i="1"/>
  <c r="L15" i="1"/>
  <c r="J15" i="1"/>
  <c r="H15" i="1"/>
  <c r="F15" i="1"/>
  <c r="E15" i="1"/>
  <c r="K13" i="1"/>
  <c r="I13" i="1"/>
  <c r="G13" i="1"/>
  <c r="D13" i="1"/>
  <c r="C13" i="1"/>
  <c r="E12" i="1"/>
  <c r="L11" i="1"/>
  <c r="J11" i="1"/>
  <c r="H11" i="1"/>
  <c r="F11" i="1"/>
  <c r="E11" i="1"/>
  <c r="L10" i="1"/>
  <c r="J10" i="1"/>
  <c r="H10" i="1"/>
  <c r="F10" i="1"/>
  <c r="E10" i="1"/>
  <c r="L9" i="1"/>
  <c r="J9" i="1"/>
  <c r="H9" i="1"/>
  <c r="F9" i="1"/>
  <c r="E9" i="1"/>
  <c r="L8" i="1"/>
  <c r="J8" i="1"/>
  <c r="H8" i="1"/>
  <c r="F8" i="1"/>
  <c r="E8" i="1"/>
  <c r="L7" i="1"/>
  <c r="J7" i="1"/>
  <c r="H7" i="1"/>
  <c r="F7" i="1"/>
  <c r="E7" i="1"/>
  <c r="L6" i="1"/>
  <c r="J6" i="1"/>
  <c r="H6" i="1"/>
  <c r="F6" i="1"/>
  <c r="E6" i="1"/>
  <c r="K4" i="1"/>
  <c r="I4" i="1"/>
  <c r="G4" i="1"/>
  <c r="D4" i="1"/>
  <c r="C4" i="1"/>
  <c r="K32" i="1" l="1"/>
  <c r="J4" i="1"/>
  <c r="C32" i="1"/>
  <c r="C30" i="1"/>
  <c r="E4" i="1"/>
  <c r="L4" i="1"/>
  <c r="F13" i="1"/>
  <c r="L13" i="1"/>
  <c r="I30" i="1"/>
  <c r="I32" i="1"/>
  <c r="H13" i="1"/>
  <c r="E22" i="1"/>
  <c r="L22" i="1"/>
  <c r="K30" i="1"/>
  <c r="L21" i="1"/>
  <c r="G30" i="1"/>
  <c r="J21" i="1"/>
  <c r="H4" i="1"/>
  <c r="H22" i="1"/>
  <c r="G32" i="1"/>
  <c r="J13" i="1"/>
  <c r="F4" i="1"/>
  <c r="E13" i="1"/>
  <c r="D21" i="1"/>
  <c r="F22" i="1"/>
  <c r="J22" i="1"/>
  <c r="D32" i="1"/>
  <c r="L30" i="1" l="1"/>
  <c r="D30" i="1"/>
  <c r="H30" i="1" s="1"/>
  <c r="E21" i="1"/>
  <c r="F21" i="1"/>
  <c r="J30" i="1"/>
  <c r="H21" i="1"/>
  <c r="E30" i="1" l="1"/>
  <c r="F30" i="1"/>
</calcChain>
</file>

<file path=xl/sharedStrings.xml><?xml version="1.0" encoding="utf-8"?>
<sst xmlns="http://schemas.openxmlformats.org/spreadsheetml/2006/main" count="73" uniqueCount="58">
  <si>
    <t>№ п/п</t>
  </si>
  <si>
    <t>Наименование показателя</t>
  </si>
  <si>
    <t>Отклонение</t>
  </si>
  <si>
    <t>отклонение от предыдущего периода %</t>
  </si>
  <si>
    <t>Плановый период 2024 года (млн руб.)</t>
  </si>
  <si>
    <t>сумма (млн руб.)</t>
  </si>
  <si>
    <t>%</t>
  </si>
  <si>
    <t>I</t>
  </si>
  <si>
    <t>НАЛОГОВЫЕ ДОХОДЫ</t>
  </si>
  <si>
    <t>в том числе:</t>
  </si>
  <si>
    <t>1.1.</t>
  </si>
  <si>
    <t>Налог на доходы физических лиц</t>
  </si>
  <si>
    <t>1.2.</t>
  </si>
  <si>
    <t>Доходы от уплаты акцизов</t>
  </si>
  <si>
    <t>1.3.</t>
  </si>
  <si>
    <t>Налоги на совокупный доход</t>
  </si>
  <si>
    <t>1.4.</t>
  </si>
  <si>
    <t>Налоги на имущество</t>
  </si>
  <si>
    <t>1.5.</t>
  </si>
  <si>
    <t>Сборы за пользование объектами животного мира и за пользование объектами водных биологических ресурсов</t>
  </si>
  <si>
    <t>1.6.</t>
  </si>
  <si>
    <t>Государственная пошлина</t>
  </si>
  <si>
    <t>1.7.</t>
  </si>
  <si>
    <t>Задолженность и перерасчеты по отмененным налогам и сборам</t>
  </si>
  <si>
    <t>II</t>
  </si>
  <si>
    <t>НЕНАЛОГОВЫЕ ДОХОДЫ</t>
  </si>
  <si>
    <t>2.1.</t>
  </si>
  <si>
    <t>Доходы от использования имущества, находящегося в государственной и муниципальной собственности</t>
  </si>
  <si>
    <t>2.2.</t>
  </si>
  <si>
    <t>Плата за негативное воздействие на окружающую среду</t>
  </si>
  <si>
    <t>2.3.</t>
  </si>
  <si>
    <t>Доходы от оказания платных услуг и компенсации затрат государства</t>
  </si>
  <si>
    <t>2.4.</t>
  </si>
  <si>
    <t>Доходы от продажи материальных и нематериальных активов</t>
  </si>
  <si>
    <t>2.5.</t>
  </si>
  <si>
    <t>2.6.</t>
  </si>
  <si>
    <t>Штрафы, санкции, возмещение ущерба</t>
  </si>
  <si>
    <t>Прочие неналоговые доходы</t>
  </si>
  <si>
    <t>III</t>
  </si>
  <si>
    <t>БЕЗВОЗМЕЗДНЫЕ ПОСТУПЛЕНИЯ</t>
  </si>
  <si>
    <t>3.1.</t>
  </si>
  <si>
    <t>Безвозмездные поступления от других бюджетов бюджетной системы РФ</t>
  </si>
  <si>
    <t>Дотации бюджетам бюджетной системы РФ</t>
  </si>
  <si>
    <t>Субвенции бюджетам бюджетной системы РФ</t>
  </si>
  <si>
    <t>Иные межбюджетные трансферты</t>
  </si>
  <si>
    <t>3.2.</t>
  </si>
  <si>
    <t>Безвозмездные поступления от негосударственных организаций</t>
  </si>
  <si>
    <t>3.3.</t>
  </si>
  <si>
    <t xml:space="preserve">Иные </t>
  </si>
  <si>
    <t>IV</t>
  </si>
  <si>
    <t>ИТОГО ДОХОДОВ</t>
  </si>
  <si>
    <t>Субсидии бюджетам бюджетной системы РФ (межбюджетные субсидии)</t>
  </si>
  <si>
    <t>Плановый период 2025 года (млн руб.)</t>
  </si>
  <si>
    <t>Сведения о доходах бюджета города Оренбурга на 2024 год и на плановый период 2025 и 2026 годов в сравнении с ожидаемым исполнением за 2023 год и отчетом за предыдущий 2022 финансовый год</t>
  </si>
  <si>
    <t xml:space="preserve">Факт                  2022 года (млн руб.) </t>
  </si>
  <si>
    <t>Ожидаемая оценка исполнения 2023 года (млн руб.)</t>
  </si>
  <si>
    <t>Плановый период 2026 года (млн руб.)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</si>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</sst>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#,##0.0"/>
  </numFmts>
  <fonts count="10" x14ac:knownFonts="1">
    <font>
      <sz val="14"/>
      <color theme="1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6"/>
      <color rgb="FF00206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rgb="FF00206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3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6" fillId="0" borderId="0"/>
    <xf numFmtId="0" fontId="7" fillId="0" borderId="0"/>
    <xf numFmtId="0" fontId="8" fillId="0" borderId="0"/>
    <xf numFmtId="165" fontId="8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3" xfId="1" applyFont="1" applyBorder="1" applyAlignment="1">
      <alignment horizontal="left" vertical="center" wrapText="1"/>
    </xf>
    <xf numFmtId="166" fontId="9" fillId="0" borderId="3" xfId="1" applyNumberFormat="1" applyFont="1" applyBorder="1" applyAlignment="1">
      <alignment vertical="center" wrapText="1"/>
    </xf>
    <xf numFmtId="9" fontId="9" fillId="0" borderId="3" xfId="1" applyNumberFormat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166" fontId="9" fillId="0" borderId="3" xfId="1" applyNumberFormat="1" applyFont="1" applyBorder="1" applyAlignment="1">
      <alignment vertical="center"/>
    </xf>
    <xf numFmtId="166" fontId="9" fillId="0" borderId="3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left" vertical="center" wrapText="1"/>
    </xf>
    <xf numFmtId="166" fontId="9" fillId="0" borderId="4" xfId="1" applyNumberFormat="1" applyFont="1" applyBorder="1" applyAlignment="1">
      <alignment vertical="center" wrapText="1"/>
    </xf>
    <xf numFmtId="9" fontId="9" fillId="0" borderId="4" xfId="1" applyNumberFormat="1" applyFont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0" fillId="0" borderId="3" xfId="0" applyBorder="1"/>
    <xf numFmtId="0" fontId="2" fillId="0" borderId="2" xfId="0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textRotation="90" wrapText="1"/>
    </xf>
    <xf numFmtId="164" fontId="9" fillId="0" borderId="3" xfId="1" applyNumberFormat="1" applyFont="1" applyBorder="1" applyAlignment="1">
      <alignment horizontal="right" vertical="center"/>
    </xf>
  </cellXfs>
  <cellStyles count="6">
    <cellStyle name="Заголовок 3" xfId="1" builtinId="18"/>
    <cellStyle name="Обычный" xfId="0" builtinId="0"/>
    <cellStyle name="Обычный 2" xfId="2"/>
    <cellStyle name="Обычный 3" xfId="3"/>
    <cellStyle name="Обычный 90" xfId="4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Normal="100" workbookViewId="0">
      <selection activeCell="N3" sqref="N3"/>
    </sheetView>
  </sheetViews>
  <sheetFormatPr defaultRowHeight="18.75" x14ac:dyDescent="0.3"/>
  <cols>
    <col min="1" max="1" width="4.21875" style="1" customWidth="1"/>
    <col min="2" max="2" width="74.21875" style="1" customWidth="1"/>
    <col min="3" max="3" width="12.21875" style="1" customWidth="1"/>
    <col min="4" max="4" width="11.109375" style="1" customWidth="1"/>
    <col min="5" max="5" width="9.33203125" style="1" customWidth="1"/>
    <col min="6" max="6" width="7.44140625" style="5" customWidth="1"/>
    <col min="7" max="7" width="9.88671875" style="1" customWidth="1"/>
    <col min="8" max="8" width="7.44140625" style="5" customWidth="1"/>
    <col min="9" max="9" width="9.77734375" style="1" customWidth="1"/>
    <col min="10" max="10" width="7.6640625" style="5" customWidth="1"/>
    <col min="11" max="11" width="9.44140625" style="1" customWidth="1"/>
    <col min="12" max="12" width="7.33203125" style="1" customWidth="1"/>
    <col min="13" max="16384" width="8.88671875" style="1"/>
  </cols>
  <sheetData>
    <row r="1" spans="1:12" ht="54" customHeight="1" x14ac:dyDescent="0.3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2" customFormat="1" ht="45.75" customHeight="1" x14ac:dyDescent="0.3">
      <c r="A2" s="18" t="s">
        <v>0</v>
      </c>
      <c r="B2" s="18" t="s">
        <v>1</v>
      </c>
      <c r="C2" s="18" t="s">
        <v>54</v>
      </c>
      <c r="D2" s="18" t="s">
        <v>55</v>
      </c>
      <c r="E2" s="18" t="s">
        <v>2</v>
      </c>
      <c r="F2" s="19"/>
      <c r="G2" s="18" t="s">
        <v>4</v>
      </c>
      <c r="H2" s="21" t="s">
        <v>3</v>
      </c>
      <c r="I2" s="18" t="s">
        <v>52</v>
      </c>
      <c r="J2" s="21" t="s">
        <v>3</v>
      </c>
      <c r="K2" s="18" t="s">
        <v>56</v>
      </c>
      <c r="L2" s="21" t="s">
        <v>3</v>
      </c>
    </row>
    <row r="3" spans="1:12" s="2" customFormat="1" ht="45.75" customHeight="1" x14ac:dyDescent="0.3">
      <c r="A3" s="19"/>
      <c r="B3" s="19"/>
      <c r="C3" s="19"/>
      <c r="D3" s="19"/>
      <c r="E3" s="15" t="s">
        <v>5</v>
      </c>
      <c r="F3" s="15" t="s">
        <v>6</v>
      </c>
      <c r="G3" s="19"/>
      <c r="H3" s="19"/>
      <c r="I3" s="19"/>
      <c r="J3" s="19"/>
      <c r="K3" s="19"/>
      <c r="L3" s="19"/>
    </row>
    <row r="4" spans="1:12" s="3" customFormat="1" ht="26.25" customHeight="1" x14ac:dyDescent="0.3">
      <c r="A4" s="16" t="s">
        <v>7</v>
      </c>
      <c r="B4" s="12" t="s">
        <v>8</v>
      </c>
      <c r="C4" s="13">
        <f>SUM(C6:C12)</f>
        <v>6794.2000000000007</v>
      </c>
      <c r="D4" s="13">
        <f>SUM(D6:D12)</f>
        <v>7501.4000000000005</v>
      </c>
      <c r="E4" s="13">
        <f>SUM(D4-C4)</f>
        <v>707.19999999999982</v>
      </c>
      <c r="F4" s="14">
        <f>SUM(D4/C4)</f>
        <v>1.104088781607842</v>
      </c>
      <c r="G4" s="13">
        <f>SUM(G6:G12)</f>
        <v>8136.1000000000013</v>
      </c>
      <c r="H4" s="14">
        <f>SUM(G4/D4)</f>
        <v>1.0846108726371078</v>
      </c>
      <c r="I4" s="13">
        <f>SUM(I6:I12)</f>
        <v>8697.5</v>
      </c>
      <c r="J4" s="14">
        <f>SUM(I4/G4)</f>
        <v>1.069001118471995</v>
      </c>
      <c r="K4" s="13">
        <f>SUM(K6:K12)</f>
        <v>9299.1999999999989</v>
      </c>
      <c r="L4" s="14">
        <f>SUM(K4/I4)</f>
        <v>1.0691807990801954</v>
      </c>
    </row>
    <row r="5" spans="1:12" x14ac:dyDescent="0.3">
      <c r="A5" s="9"/>
      <c r="B5" s="9" t="s">
        <v>9</v>
      </c>
      <c r="C5" s="7"/>
      <c r="D5" s="7"/>
      <c r="E5" s="7"/>
      <c r="F5" s="9"/>
      <c r="G5" s="7"/>
      <c r="H5" s="9"/>
      <c r="I5" s="7"/>
      <c r="J5" s="9"/>
      <c r="K5" s="7"/>
      <c r="L5" s="9"/>
    </row>
    <row r="6" spans="1:12" ht="26.25" customHeight="1" x14ac:dyDescent="0.3">
      <c r="A6" s="9" t="s">
        <v>10</v>
      </c>
      <c r="B6" s="9" t="s">
        <v>11</v>
      </c>
      <c r="C6" s="7">
        <v>3013</v>
      </c>
      <c r="D6" s="10">
        <v>3487</v>
      </c>
      <c r="E6" s="7">
        <f>SUM(D6-C6)</f>
        <v>474</v>
      </c>
      <c r="F6" s="8">
        <f>SUM(D6/C6)</f>
        <v>1.1573182874211749</v>
      </c>
      <c r="G6" s="10">
        <v>3797.3</v>
      </c>
      <c r="H6" s="8">
        <f t="shared" ref="H6:H13" si="0">SUM(G6/D6)</f>
        <v>1.0889876684829367</v>
      </c>
      <c r="I6" s="10">
        <v>4097.5</v>
      </c>
      <c r="J6" s="8">
        <f t="shared" ref="J6:J30" si="1">SUM(I6/G6)</f>
        <v>1.0790561714902693</v>
      </c>
      <c r="K6" s="10">
        <v>4417.3</v>
      </c>
      <c r="L6" s="8">
        <f t="shared" ref="L6:L11" si="2">SUM(K6/I6)</f>
        <v>1.0780475899938988</v>
      </c>
    </row>
    <row r="7" spans="1:12" ht="26.25" customHeight="1" x14ac:dyDescent="0.3">
      <c r="A7" s="9" t="s">
        <v>12</v>
      </c>
      <c r="B7" s="9" t="s">
        <v>13</v>
      </c>
      <c r="C7" s="7">
        <v>64.400000000000006</v>
      </c>
      <c r="D7" s="10">
        <v>66.7</v>
      </c>
      <c r="E7" s="7">
        <f t="shared" ref="E7:E13" si="3">SUM(D7-C7)</f>
        <v>2.2999999999999972</v>
      </c>
      <c r="F7" s="8">
        <f t="shared" ref="F7:F13" si="4">SUM(D7/C7)</f>
        <v>1.0357142857142856</v>
      </c>
      <c r="G7" s="10">
        <v>68.8</v>
      </c>
      <c r="H7" s="8">
        <f t="shared" si="0"/>
        <v>1.0314842578710643</v>
      </c>
      <c r="I7" s="10">
        <v>70.3</v>
      </c>
      <c r="J7" s="8">
        <f t="shared" si="1"/>
        <v>1.0218023255813953</v>
      </c>
      <c r="K7" s="10">
        <v>73</v>
      </c>
      <c r="L7" s="8">
        <f t="shared" si="2"/>
        <v>1.0384068278805121</v>
      </c>
    </row>
    <row r="8" spans="1:12" ht="26.25" customHeight="1" x14ac:dyDescent="0.3">
      <c r="A8" s="9" t="s">
        <v>14</v>
      </c>
      <c r="B8" s="9" t="s">
        <v>15</v>
      </c>
      <c r="C8" s="7">
        <v>2765.1</v>
      </c>
      <c r="D8" s="10">
        <v>3008.7</v>
      </c>
      <c r="E8" s="7">
        <f t="shared" si="3"/>
        <v>243.59999999999991</v>
      </c>
      <c r="F8" s="8">
        <f t="shared" si="4"/>
        <v>1.0880980796354562</v>
      </c>
      <c r="G8" s="10">
        <v>3263</v>
      </c>
      <c r="H8" s="8">
        <f t="shared" si="0"/>
        <v>1.0845215541596038</v>
      </c>
      <c r="I8" s="10">
        <v>3484.7</v>
      </c>
      <c r="J8" s="8">
        <f t="shared" si="1"/>
        <v>1.0679436101746858</v>
      </c>
      <c r="K8" s="10">
        <v>3722.7</v>
      </c>
      <c r="L8" s="8">
        <f t="shared" si="2"/>
        <v>1.0682985622865671</v>
      </c>
    </row>
    <row r="9" spans="1:12" ht="26.25" customHeight="1" x14ac:dyDescent="0.3">
      <c r="A9" s="9" t="s">
        <v>16</v>
      </c>
      <c r="B9" s="9" t="s">
        <v>17</v>
      </c>
      <c r="C9" s="7">
        <v>794</v>
      </c>
      <c r="D9" s="10">
        <v>792.8</v>
      </c>
      <c r="E9" s="7">
        <f t="shared" si="3"/>
        <v>-1.2000000000000455</v>
      </c>
      <c r="F9" s="8">
        <f t="shared" si="4"/>
        <v>0.99848866498740552</v>
      </c>
      <c r="G9" s="10">
        <v>856.6</v>
      </c>
      <c r="H9" s="8">
        <f t="shared" si="0"/>
        <v>1.0804742684157418</v>
      </c>
      <c r="I9" s="10">
        <v>894.6</v>
      </c>
      <c r="J9" s="8">
        <f t="shared" si="1"/>
        <v>1.0443614289049732</v>
      </c>
      <c r="K9" s="10">
        <v>935.8</v>
      </c>
      <c r="L9" s="8">
        <f t="shared" si="2"/>
        <v>1.0460541023921306</v>
      </c>
    </row>
    <row r="10" spans="1:12" ht="38.25" customHeight="1" x14ac:dyDescent="0.3">
      <c r="A10" s="9" t="s">
        <v>18</v>
      </c>
      <c r="B10" s="9" t="s">
        <v>19</v>
      </c>
      <c r="C10" s="7">
        <v>1.6</v>
      </c>
      <c r="D10" s="10">
        <v>1.8</v>
      </c>
      <c r="E10" s="7">
        <f t="shared" si="3"/>
        <v>0.19999999999999996</v>
      </c>
      <c r="F10" s="8">
        <f t="shared" si="4"/>
        <v>1.125</v>
      </c>
      <c r="G10" s="10">
        <v>1.8</v>
      </c>
      <c r="H10" s="8">
        <f t="shared" si="0"/>
        <v>1</v>
      </c>
      <c r="I10" s="10">
        <v>1.8</v>
      </c>
      <c r="J10" s="8">
        <f t="shared" si="1"/>
        <v>1</v>
      </c>
      <c r="K10" s="10">
        <v>1.8</v>
      </c>
      <c r="L10" s="8">
        <f t="shared" si="2"/>
        <v>1</v>
      </c>
    </row>
    <row r="11" spans="1:12" ht="24.75" customHeight="1" x14ac:dyDescent="0.3">
      <c r="A11" s="9" t="s">
        <v>20</v>
      </c>
      <c r="B11" s="9" t="s">
        <v>21</v>
      </c>
      <c r="C11" s="7">
        <v>156.1</v>
      </c>
      <c r="D11" s="10">
        <v>144.30000000000001</v>
      </c>
      <c r="E11" s="7">
        <f t="shared" si="3"/>
        <v>-11.799999999999983</v>
      </c>
      <c r="F11" s="8">
        <f t="shared" si="4"/>
        <v>0.92440743113388868</v>
      </c>
      <c r="G11" s="10">
        <v>148.6</v>
      </c>
      <c r="H11" s="8">
        <f t="shared" si="0"/>
        <v>1.0297990297990296</v>
      </c>
      <c r="I11" s="10">
        <v>148.6</v>
      </c>
      <c r="J11" s="8">
        <f t="shared" si="1"/>
        <v>1</v>
      </c>
      <c r="K11" s="10">
        <v>148.6</v>
      </c>
      <c r="L11" s="8">
        <f t="shared" si="2"/>
        <v>1</v>
      </c>
    </row>
    <row r="12" spans="1:12" ht="27.75" customHeight="1" x14ac:dyDescent="0.3">
      <c r="A12" s="9" t="s">
        <v>22</v>
      </c>
      <c r="B12" s="9" t="s">
        <v>23</v>
      </c>
      <c r="C12" s="7">
        <v>0</v>
      </c>
      <c r="D12" s="10">
        <v>0.1</v>
      </c>
      <c r="E12" s="7">
        <f t="shared" si="3"/>
        <v>0.1</v>
      </c>
      <c r="F12" s="22" t="s">
        <v>57</v>
      </c>
      <c r="G12" s="11" t="s">
        <v>57</v>
      </c>
      <c r="H12" s="17" t="s">
        <v>57</v>
      </c>
      <c r="I12" s="17" t="s">
        <v>57</v>
      </c>
      <c r="J12" s="17" t="s">
        <v>57</v>
      </c>
      <c r="K12" s="17" t="s">
        <v>57</v>
      </c>
      <c r="L12" s="17" t="s">
        <v>57</v>
      </c>
    </row>
    <row r="13" spans="1:12" s="3" customFormat="1" ht="26.25" customHeight="1" x14ac:dyDescent="0.3">
      <c r="A13" s="16" t="s">
        <v>24</v>
      </c>
      <c r="B13" s="6" t="s">
        <v>25</v>
      </c>
      <c r="C13" s="7">
        <f>SUM(C15:C20)</f>
        <v>1049.0999999999999</v>
      </c>
      <c r="D13" s="7">
        <f>SUM(D15:D20)</f>
        <v>1072</v>
      </c>
      <c r="E13" s="7">
        <f t="shared" si="3"/>
        <v>22.900000000000091</v>
      </c>
      <c r="F13" s="8">
        <f t="shared" si="4"/>
        <v>1.0218282337241447</v>
      </c>
      <c r="G13" s="7">
        <f>SUM(G15:G20)</f>
        <v>941</v>
      </c>
      <c r="H13" s="8">
        <f t="shared" si="0"/>
        <v>0.87779850746268662</v>
      </c>
      <c r="I13" s="7">
        <f>SUM(I15:I20)</f>
        <v>869.5</v>
      </c>
      <c r="J13" s="8">
        <f t="shared" si="1"/>
        <v>0.92401700318809776</v>
      </c>
      <c r="K13" s="7">
        <f>SUM(K15:K20)</f>
        <v>839.5</v>
      </c>
      <c r="L13" s="8">
        <f t="shared" ref="L13" si="5">SUM(K13/I13)</f>
        <v>0.9654974123059229</v>
      </c>
    </row>
    <row r="14" spans="1:12" x14ac:dyDescent="0.3">
      <c r="A14" s="9"/>
      <c r="B14" s="9" t="s">
        <v>9</v>
      </c>
      <c r="C14" s="7"/>
      <c r="D14" s="7"/>
      <c r="E14" s="7"/>
      <c r="F14" s="9"/>
      <c r="G14" s="7"/>
      <c r="H14" s="9"/>
      <c r="I14" s="7"/>
      <c r="J14" s="9"/>
      <c r="K14" s="7"/>
      <c r="L14" s="9"/>
    </row>
    <row r="15" spans="1:12" ht="37.5" x14ac:dyDescent="0.3">
      <c r="A15" s="9" t="s">
        <v>26</v>
      </c>
      <c r="B15" s="9" t="s">
        <v>27</v>
      </c>
      <c r="C15" s="7">
        <v>687.2</v>
      </c>
      <c r="D15" s="10">
        <v>612.70000000000005</v>
      </c>
      <c r="E15" s="7">
        <f t="shared" ref="E15:E22" si="6">SUM(D15-C15)</f>
        <v>-74.5</v>
      </c>
      <c r="F15" s="8">
        <f t="shared" ref="F15:F20" si="7">SUM(D15/C15)</f>
        <v>0.89158905704307334</v>
      </c>
      <c r="G15" s="10">
        <v>660</v>
      </c>
      <c r="H15" s="8">
        <f t="shared" ref="H15:H22" si="8">SUM(G15/D15)</f>
        <v>1.0771992818671454</v>
      </c>
      <c r="I15" s="10">
        <v>593.29999999999995</v>
      </c>
      <c r="J15" s="8">
        <f t="shared" si="1"/>
        <v>0.89893939393939382</v>
      </c>
      <c r="K15" s="10">
        <v>598.1</v>
      </c>
      <c r="L15" s="8">
        <f t="shared" ref="L15:L19" si="9">SUM(K15/I15)</f>
        <v>1.0080903421540537</v>
      </c>
    </row>
    <row r="16" spans="1:12" ht="24.75" customHeight="1" x14ac:dyDescent="0.3">
      <c r="A16" s="9" t="s">
        <v>28</v>
      </c>
      <c r="B16" s="9" t="s">
        <v>29</v>
      </c>
      <c r="C16" s="7">
        <v>7</v>
      </c>
      <c r="D16" s="10">
        <v>75</v>
      </c>
      <c r="E16" s="7">
        <f t="shared" si="6"/>
        <v>68</v>
      </c>
      <c r="F16" s="8">
        <f t="shared" si="7"/>
        <v>10.714285714285714</v>
      </c>
      <c r="G16" s="10">
        <v>52.7</v>
      </c>
      <c r="H16" s="8">
        <f t="shared" si="8"/>
        <v>0.70266666666666666</v>
      </c>
      <c r="I16" s="10">
        <v>52.7</v>
      </c>
      <c r="J16" s="8">
        <f t="shared" si="1"/>
        <v>1</v>
      </c>
      <c r="K16" s="10">
        <v>52.7</v>
      </c>
      <c r="L16" s="8">
        <f t="shared" si="9"/>
        <v>1</v>
      </c>
    </row>
    <row r="17" spans="1:12" ht="24.75" customHeight="1" x14ac:dyDescent="0.3">
      <c r="A17" s="9" t="s">
        <v>30</v>
      </c>
      <c r="B17" s="9" t="s">
        <v>31</v>
      </c>
      <c r="C17" s="7">
        <v>7.8</v>
      </c>
      <c r="D17" s="10">
        <v>19.100000000000001</v>
      </c>
      <c r="E17" s="7">
        <f t="shared" si="6"/>
        <v>11.3</v>
      </c>
      <c r="F17" s="8">
        <f t="shared" si="7"/>
        <v>2.4487179487179489</v>
      </c>
      <c r="G17" s="10">
        <v>16.3</v>
      </c>
      <c r="H17" s="8">
        <f t="shared" si="8"/>
        <v>0.8534031413612565</v>
      </c>
      <c r="I17" s="10">
        <v>16.5</v>
      </c>
      <c r="J17" s="8">
        <f t="shared" si="1"/>
        <v>1.0122699386503067</v>
      </c>
      <c r="K17" s="10">
        <v>16.899999999999999</v>
      </c>
      <c r="L17" s="8">
        <f t="shared" si="9"/>
        <v>1.0242424242424242</v>
      </c>
    </row>
    <row r="18" spans="1:12" ht="24.75" customHeight="1" x14ac:dyDescent="0.3">
      <c r="A18" s="9" t="s">
        <v>32</v>
      </c>
      <c r="B18" s="9" t="s">
        <v>33</v>
      </c>
      <c r="C18" s="7">
        <v>273.39999999999998</v>
      </c>
      <c r="D18" s="10">
        <v>316.2</v>
      </c>
      <c r="E18" s="7">
        <f t="shared" si="6"/>
        <v>42.800000000000011</v>
      </c>
      <c r="F18" s="8">
        <f t="shared" si="7"/>
        <v>1.1565471836137529</v>
      </c>
      <c r="G18" s="10">
        <v>181</v>
      </c>
      <c r="H18" s="8">
        <f t="shared" si="8"/>
        <v>0.57242251739405436</v>
      </c>
      <c r="I18" s="10">
        <v>182</v>
      </c>
      <c r="J18" s="8">
        <f t="shared" si="1"/>
        <v>1.0055248618784531</v>
      </c>
      <c r="K18" s="10">
        <v>143.4</v>
      </c>
      <c r="L18" s="8">
        <f t="shared" si="9"/>
        <v>0.78791208791208789</v>
      </c>
    </row>
    <row r="19" spans="1:12" ht="24.75" customHeight="1" x14ac:dyDescent="0.3">
      <c r="A19" s="9" t="s">
        <v>34</v>
      </c>
      <c r="B19" s="9" t="s">
        <v>36</v>
      </c>
      <c r="C19" s="7">
        <v>72.7</v>
      </c>
      <c r="D19" s="10">
        <v>44.9</v>
      </c>
      <c r="E19" s="7">
        <f t="shared" si="6"/>
        <v>-27.800000000000004</v>
      </c>
      <c r="F19" s="8">
        <f t="shared" si="7"/>
        <v>0.61760660247592847</v>
      </c>
      <c r="G19" s="10">
        <v>24.7</v>
      </c>
      <c r="H19" s="8">
        <f t="shared" si="8"/>
        <v>0.55011135857461024</v>
      </c>
      <c r="I19" s="10">
        <v>25</v>
      </c>
      <c r="J19" s="8">
        <f t="shared" si="1"/>
        <v>1.0121457489878543</v>
      </c>
      <c r="K19" s="10">
        <v>28.4</v>
      </c>
      <c r="L19" s="8">
        <f t="shared" si="9"/>
        <v>1.1359999999999999</v>
      </c>
    </row>
    <row r="20" spans="1:12" ht="24.75" customHeight="1" x14ac:dyDescent="0.3">
      <c r="A20" s="9" t="s">
        <v>35</v>
      </c>
      <c r="B20" s="9" t="s">
        <v>37</v>
      </c>
      <c r="C20" s="7">
        <v>1</v>
      </c>
      <c r="D20" s="10">
        <v>4.0999999999999996</v>
      </c>
      <c r="E20" s="7">
        <f>SUM(D20-C20)</f>
        <v>3.0999999999999996</v>
      </c>
      <c r="F20" s="8">
        <f t="shared" si="7"/>
        <v>4.0999999999999996</v>
      </c>
      <c r="G20" s="10">
        <v>6.3</v>
      </c>
      <c r="H20" s="8">
        <f t="shared" si="8"/>
        <v>1.5365853658536586</v>
      </c>
      <c r="I20" s="10">
        <v>0</v>
      </c>
      <c r="J20" s="22" t="s">
        <v>57</v>
      </c>
      <c r="K20" s="10">
        <v>0</v>
      </c>
      <c r="L20" s="22" t="s">
        <v>57</v>
      </c>
    </row>
    <row r="21" spans="1:12" ht="24" customHeight="1" x14ac:dyDescent="0.3">
      <c r="A21" s="9" t="s">
        <v>38</v>
      </c>
      <c r="B21" s="6" t="s">
        <v>39</v>
      </c>
      <c r="C21" s="7">
        <f>SUM(C22,C28:C29)</f>
        <v>13254.000000000002</v>
      </c>
      <c r="D21" s="7">
        <f>SUM(D22,D28:D29)</f>
        <v>16308.4</v>
      </c>
      <c r="E21" s="7">
        <f t="shared" si="6"/>
        <v>3054.3999999999978</v>
      </c>
      <c r="F21" s="8">
        <f t="shared" ref="F21:F22" si="10">SUM(D21/C21)</f>
        <v>1.2304511845480608</v>
      </c>
      <c r="G21" s="7">
        <f>SUM(G22,G28:G29)</f>
        <v>16320.499999999998</v>
      </c>
      <c r="H21" s="8">
        <f t="shared" si="8"/>
        <v>1.0007419489342915</v>
      </c>
      <c r="I21" s="7">
        <f>SUM(I22,I28:I29)</f>
        <v>11512.499999999998</v>
      </c>
      <c r="J21" s="8">
        <f t="shared" si="1"/>
        <v>0.70540118256180873</v>
      </c>
      <c r="K21" s="7">
        <f>SUM(K22,K28:K29)</f>
        <v>8898.5999999999985</v>
      </c>
      <c r="L21" s="8">
        <f t="shared" ref="L21:L22" si="11">SUM(K21/I21)</f>
        <v>0.77295114006514654</v>
      </c>
    </row>
    <row r="22" spans="1:12" ht="33" customHeight="1" x14ac:dyDescent="0.3">
      <c r="A22" s="9" t="s">
        <v>40</v>
      </c>
      <c r="B22" s="6" t="s">
        <v>41</v>
      </c>
      <c r="C22" s="7">
        <f>SUM(C24:C27)</f>
        <v>13252.6</v>
      </c>
      <c r="D22" s="7">
        <f>SUM(D24:D27)</f>
        <v>16315</v>
      </c>
      <c r="E22" s="7">
        <f t="shared" si="6"/>
        <v>3062.3999999999996</v>
      </c>
      <c r="F22" s="8">
        <f t="shared" si="10"/>
        <v>1.2310791844619169</v>
      </c>
      <c r="G22" s="7">
        <f>SUM(G24:G27)</f>
        <v>16320.199999999999</v>
      </c>
      <c r="H22" s="8">
        <f t="shared" si="8"/>
        <v>1.0003187250996015</v>
      </c>
      <c r="I22" s="7">
        <f>SUM(I24:I27)</f>
        <v>11512.199999999999</v>
      </c>
      <c r="J22" s="8">
        <f t="shared" si="1"/>
        <v>0.7053957672087352</v>
      </c>
      <c r="K22" s="7">
        <f>SUM(K24:K27)</f>
        <v>8898.2999999999993</v>
      </c>
      <c r="L22" s="8">
        <f t="shared" si="11"/>
        <v>0.77294522332829518</v>
      </c>
    </row>
    <row r="23" spans="1:12" x14ac:dyDescent="0.3">
      <c r="A23" s="9"/>
      <c r="B23" s="9" t="s">
        <v>9</v>
      </c>
      <c r="C23" s="7"/>
      <c r="D23" s="7"/>
      <c r="E23" s="7"/>
      <c r="F23" s="9"/>
      <c r="G23" s="7"/>
      <c r="H23" s="9"/>
      <c r="I23" s="7"/>
      <c r="J23" s="9"/>
      <c r="K23" s="7"/>
      <c r="L23" s="9"/>
    </row>
    <row r="24" spans="1:12" x14ac:dyDescent="0.3">
      <c r="A24" s="9"/>
      <c r="B24" s="9" t="s">
        <v>42</v>
      </c>
      <c r="C24" s="7">
        <v>2443.6999999999998</v>
      </c>
      <c r="D24" s="10">
        <v>1780.8</v>
      </c>
      <c r="E24" s="7">
        <f t="shared" ref="E24:E30" si="12">SUM(D24-C24)</f>
        <v>-662.89999999999986</v>
      </c>
      <c r="F24" s="8">
        <f t="shared" ref="F24:F29" si="13">SUM(D24/C24)</f>
        <v>0.72873102262961909</v>
      </c>
      <c r="G24" s="11">
        <v>916.5</v>
      </c>
      <c r="H24" s="8">
        <f>SUM(G24/D24)</f>
        <v>0.5146563342318059</v>
      </c>
      <c r="I24" s="10">
        <v>0.5</v>
      </c>
      <c r="J24" s="8">
        <f t="shared" si="1"/>
        <v>5.455537370430987E-4</v>
      </c>
      <c r="K24" s="10">
        <v>0.5</v>
      </c>
      <c r="L24" s="8">
        <f t="shared" ref="L24:L28" si="14">SUM(K24/I24)</f>
        <v>1</v>
      </c>
    </row>
    <row r="25" spans="1:12" x14ac:dyDescent="0.3">
      <c r="A25" s="9"/>
      <c r="B25" s="9" t="s">
        <v>51</v>
      </c>
      <c r="C25" s="7">
        <v>5588.9</v>
      </c>
      <c r="D25" s="10">
        <v>8526.7000000000007</v>
      </c>
      <c r="E25" s="7">
        <f t="shared" si="12"/>
        <v>2937.8000000000011</v>
      </c>
      <c r="F25" s="8">
        <f t="shared" si="13"/>
        <v>1.5256490543756376</v>
      </c>
      <c r="G25" s="11">
        <v>8702.6</v>
      </c>
      <c r="H25" s="8">
        <f t="shared" ref="H25:H30" si="15">SUM(G25/D25)</f>
        <v>1.020629317320886</v>
      </c>
      <c r="I25" s="10">
        <v>4808.8999999999996</v>
      </c>
      <c r="J25" s="8">
        <f t="shared" si="1"/>
        <v>0.55258198699239303</v>
      </c>
      <c r="K25" s="10">
        <v>2194.4</v>
      </c>
      <c r="L25" s="8">
        <f t="shared" si="14"/>
        <v>0.45632057227224526</v>
      </c>
    </row>
    <row r="26" spans="1:12" x14ac:dyDescent="0.3">
      <c r="A26" s="9"/>
      <c r="B26" s="9" t="s">
        <v>43</v>
      </c>
      <c r="C26" s="7">
        <v>4971.6000000000004</v>
      </c>
      <c r="D26" s="10">
        <v>5750</v>
      </c>
      <c r="E26" s="7">
        <f t="shared" si="12"/>
        <v>778.39999999999964</v>
      </c>
      <c r="F26" s="8">
        <f t="shared" si="13"/>
        <v>1.1565693137018263</v>
      </c>
      <c r="G26" s="11">
        <v>6449.2</v>
      </c>
      <c r="H26" s="8">
        <f t="shared" si="15"/>
        <v>1.1215999999999999</v>
      </c>
      <c r="I26" s="10">
        <v>6450.9</v>
      </c>
      <c r="J26" s="8">
        <f t="shared" si="1"/>
        <v>1.000263598585871</v>
      </c>
      <c r="K26" s="10">
        <v>6451.5</v>
      </c>
      <c r="L26" s="8">
        <f t="shared" si="14"/>
        <v>1.0000930102776358</v>
      </c>
    </row>
    <row r="27" spans="1:12" x14ac:dyDescent="0.3">
      <c r="A27" s="9"/>
      <c r="B27" s="9" t="s">
        <v>44</v>
      </c>
      <c r="C27" s="7">
        <v>248.4</v>
      </c>
      <c r="D27" s="10">
        <v>257.5</v>
      </c>
      <c r="E27" s="7">
        <f t="shared" si="12"/>
        <v>9.0999999999999943</v>
      </c>
      <c r="F27" s="8">
        <f t="shared" si="13"/>
        <v>1.036634460547504</v>
      </c>
      <c r="G27" s="11">
        <v>251.9</v>
      </c>
      <c r="H27" s="8">
        <f t="shared" si="15"/>
        <v>0.97825242718446603</v>
      </c>
      <c r="I27" s="10">
        <v>251.9</v>
      </c>
      <c r="J27" s="8">
        <f t="shared" si="1"/>
        <v>1</v>
      </c>
      <c r="K27" s="10">
        <v>251.9</v>
      </c>
      <c r="L27" s="8">
        <f t="shared" si="14"/>
        <v>1</v>
      </c>
    </row>
    <row r="28" spans="1:12" ht="26.25" customHeight="1" x14ac:dyDescent="0.3">
      <c r="A28" s="9" t="s">
        <v>45</v>
      </c>
      <c r="B28" s="9" t="s">
        <v>46</v>
      </c>
      <c r="C28" s="7">
        <v>5.2</v>
      </c>
      <c r="D28" s="10">
        <v>4.8</v>
      </c>
      <c r="E28" s="7">
        <f t="shared" si="12"/>
        <v>-0.40000000000000036</v>
      </c>
      <c r="F28" s="8">
        <f t="shared" si="13"/>
        <v>0.92307692307692302</v>
      </c>
      <c r="G28" s="11">
        <v>0.3</v>
      </c>
      <c r="H28" s="8">
        <f t="shared" si="15"/>
        <v>6.25E-2</v>
      </c>
      <c r="I28" s="10">
        <v>0.3</v>
      </c>
      <c r="J28" s="8">
        <f t="shared" si="1"/>
        <v>1</v>
      </c>
      <c r="K28" s="10">
        <v>0.3</v>
      </c>
      <c r="L28" s="8">
        <f t="shared" si="14"/>
        <v>1</v>
      </c>
    </row>
    <row r="29" spans="1:12" ht="27" customHeight="1" x14ac:dyDescent="0.3">
      <c r="A29" s="9" t="s">
        <v>47</v>
      </c>
      <c r="B29" s="9" t="s">
        <v>48</v>
      </c>
      <c r="C29" s="7">
        <v>-3.8</v>
      </c>
      <c r="D29" s="10">
        <v>-11.4</v>
      </c>
      <c r="E29" s="7">
        <f>SUM(D29-C29)</f>
        <v>-7.6000000000000005</v>
      </c>
      <c r="F29" s="8">
        <f t="shared" si="13"/>
        <v>3.0000000000000004</v>
      </c>
      <c r="G29" s="11">
        <v>0</v>
      </c>
      <c r="H29" s="22" t="s">
        <v>57</v>
      </c>
      <c r="I29" s="10">
        <v>0</v>
      </c>
      <c r="J29" s="22" t="s">
        <v>57</v>
      </c>
      <c r="K29" s="10">
        <v>0</v>
      </c>
      <c r="L29" s="22" t="s">
        <v>57</v>
      </c>
    </row>
    <row r="30" spans="1:12" x14ac:dyDescent="0.3">
      <c r="A30" s="9" t="s">
        <v>49</v>
      </c>
      <c r="B30" s="9" t="s">
        <v>50</v>
      </c>
      <c r="C30" s="7">
        <f>SUM(C21,C13,C4)</f>
        <v>21097.300000000003</v>
      </c>
      <c r="D30" s="7">
        <f>SUM(D21,D13,D4)</f>
        <v>24881.800000000003</v>
      </c>
      <c r="E30" s="7">
        <f t="shared" si="12"/>
        <v>3784.5</v>
      </c>
      <c r="F30" s="8">
        <f t="shared" ref="F30" si="16">SUM(D30/C30)</f>
        <v>1.1793831438146114</v>
      </c>
      <c r="G30" s="7">
        <f>SUM(G21,G13,G4)</f>
        <v>25397.600000000002</v>
      </c>
      <c r="H30" s="8">
        <f t="shared" si="15"/>
        <v>1.0207300114943452</v>
      </c>
      <c r="I30" s="7">
        <f>SUM(I21,I13,I4)</f>
        <v>21079.5</v>
      </c>
      <c r="J30" s="8">
        <f t="shared" si="1"/>
        <v>0.82997999811005763</v>
      </c>
      <c r="K30" s="7">
        <f>SUM(K21,K13,K4)</f>
        <v>19037.299999999996</v>
      </c>
      <c r="L30" s="8">
        <f t="shared" ref="L30" si="17">SUM(K30/I30)</f>
        <v>0.9031191441922245</v>
      </c>
    </row>
    <row r="31" spans="1:12" x14ac:dyDescent="0.3">
      <c r="E31" s="4"/>
    </row>
    <row r="32" spans="1:12" hidden="1" x14ac:dyDescent="0.3">
      <c r="C32" s="4">
        <f>SUM(C4,C13)</f>
        <v>7843.3000000000011</v>
      </c>
      <c r="D32" s="4">
        <f>SUM(D4,D13)</f>
        <v>8573.4000000000015</v>
      </c>
      <c r="E32" s="4"/>
      <c r="F32" s="4"/>
      <c r="G32" s="4">
        <f>SUM(G4,G13)</f>
        <v>9077.1000000000022</v>
      </c>
      <c r="H32" s="4"/>
      <c r="I32" s="4">
        <f>SUM(I4,I13)</f>
        <v>9567</v>
      </c>
      <c r="J32" s="4"/>
      <c r="K32" s="4">
        <f>SUM(K4,K13)</f>
        <v>10138.699999999999</v>
      </c>
      <c r="L32" s="4"/>
    </row>
  </sheetData>
  <mergeCells count="12">
    <mergeCell ref="G2:G3"/>
    <mergeCell ref="A1:L1"/>
    <mergeCell ref="K2:K3"/>
    <mergeCell ref="L2:L3"/>
    <mergeCell ref="J2:J3"/>
    <mergeCell ref="I2:I3"/>
    <mergeCell ref="H2:H3"/>
    <mergeCell ref="E2:F2"/>
    <mergeCell ref="D2:D3"/>
    <mergeCell ref="C2:C3"/>
    <mergeCell ref="B2:B3"/>
    <mergeCell ref="A2:A3"/>
  </mergeCells>
  <pageMargins left="0.35433070866141736" right="0.27559055118110237" top="0.39" bottom="0.4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Отклонение (ожид)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Куликова Любовь Васильевна</cp:lastModifiedBy>
  <cp:lastPrinted>2023-11-10T06:42:05Z</cp:lastPrinted>
  <dcterms:created xsi:type="dcterms:W3CDTF">2021-11-22T06:21:31Z</dcterms:created>
  <dcterms:modified xsi:type="dcterms:W3CDTF">2023-11-10T07:38:01Z</dcterms:modified>
</cp:coreProperties>
</file>