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farenikolvi\Documents\Постановления об исполнении\2024 год\"/>
    </mc:Choice>
  </mc:AlternateContent>
  <bookViews>
    <workbookView xWindow="120" yWindow="45" windowWidth="23895" windowHeight="997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E11" i="1" l="1"/>
  <c r="C16" i="1" l="1"/>
  <c r="B23" i="1" l="1"/>
  <c r="B16" i="1"/>
  <c r="D11" i="1"/>
  <c r="G11" i="1"/>
  <c r="D15" i="1" l="1"/>
  <c r="G30" i="1" l="1"/>
  <c r="E22" i="1"/>
  <c r="F23" i="1" l="1"/>
  <c r="F16" i="1"/>
  <c r="F6" i="1"/>
  <c r="C6" i="1"/>
  <c r="B6" i="1"/>
  <c r="G7" i="1"/>
  <c r="G8" i="1"/>
  <c r="G9" i="1"/>
  <c r="G10" i="1"/>
  <c r="G12" i="1"/>
  <c r="G13" i="1"/>
  <c r="G14" i="1"/>
  <c r="G15" i="1"/>
  <c r="G17" i="1"/>
  <c r="G18" i="1"/>
  <c r="G19" i="1"/>
  <c r="G20" i="1"/>
  <c r="G21" i="1"/>
  <c r="G22" i="1"/>
  <c r="G24" i="1"/>
  <c r="G25" i="1"/>
  <c r="G26" i="1"/>
  <c r="G27" i="1"/>
  <c r="G28" i="1"/>
  <c r="G29" i="1"/>
  <c r="G31" i="1"/>
  <c r="E7" i="1"/>
  <c r="E8" i="1"/>
  <c r="E9" i="1"/>
  <c r="E10" i="1"/>
  <c r="E12" i="1"/>
  <c r="E13" i="1"/>
  <c r="E14" i="1"/>
  <c r="E17" i="1"/>
  <c r="E18" i="1"/>
  <c r="E19" i="1"/>
  <c r="E20" i="1"/>
  <c r="E21" i="1"/>
  <c r="E24" i="1"/>
  <c r="E25" i="1"/>
  <c r="E26" i="1"/>
  <c r="E27" i="1"/>
  <c r="E28" i="1"/>
  <c r="C23" i="1"/>
  <c r="D7" i="1"/>
  <c r="D8" i="1"/>
  <c r="D9" i="1"/>
  <c r="D10" i="1"/>
  <c r="D12" i="1"/>
  <c r="D13" i="1"/>
  <c r="D14" i="1"/>
  <c r="D17" i="1"/>
  <c r="D18" i="1"/>
  <c r="D19" i="1"/>
  <c r="D20" i="1"/>
  <c r="D21" i="1"/>
  <c r="D22" i="1"/>
  <c r="D24" i="1"/>
  <c r="D25" i="1"/>
  <c r="D26" i="1"/>
  <c r="D27" i="1"/>
  <c r="D28" i="1"/>
  <c r="D29" i="1"/>
  <c r="D30" i="1"/>
  <c r="D31" i="1"/>
  <c r="F5" i="1" l="1"/>
  <c r="F32" i="1" s="1"/>
  <c r="E23" i="1"/>
  <c r="G23" i="1"/>
  <c r="G16" i="1"/>
  <c r="D16" i="1"/>
  <c r="B5" i="1"/>
  <c r="B32" i="1" s="1"/>
  <c r="E6" i="1"/>
  <c r="D6" i="1"/>
  <c r="E16" i="1"/>
  <c r="D23" i="1"/>
  <c r="C5" i="1"/>
  <c r="G6" i="1"/>
  <c r="D5" i="1" l="1"/>
  <c r="E5" i="1"/>
  <c r="C32" i="1"/>
  <c r="G5" i="1"/>
  <c r="E32" i="1" l="1"/>
  <c r="D32" i="1"/>
  <c r="G32" i="1"/>
</calcChain>
</file>

<file path=xl/sharedStrings.xml><?xml version="1.0" encoding="utf-8"?>
<sst xmlns="http://schemas.openxmlformats.org/spreadsheetml/2006/main" count="42" uniqueCount="40">
  <si>
    <t>Наименование  показателя доходов</t>
  </si>
  <si>
    <t>%                                    исполнения                                                бюджета</t>
  </si>
  <si>
    <t>4</t>
  </si>
  <si>
    <t>Налоговые и неналоговые доходы</t>
  </si>
  <si>
    <t>Налоговые доходы</t>
  </si>
  <si>
    <t>Налог на доходы физических лиц</t>
  </si>
  <si>
    <t>Акцизы по подакцизным товарам (продукции), производимым на территории Российской Федерации</t>
  </si>
  <si>
    <t>Налоги на совокупный доход</t>
  </si>
  <si>
    <t xml:space="preserve">Налог на имущество физических лиц                                                                                                                                                                                                                             </t>
  </si>
  <si>
    <t>Земельный налог</t>
  </si>
  <si>
    <t>Государственная пошлина</t>
  </si>
  <si>
    <t>Задолженность и перерасчеты по отмененным налогам, сборам и иным платежам</t>
  </si>
  <si>
    <t>Неналоговые доходы</t>
  </si>
  <si>
    <t>Доходы от использования имущества, находящегося в государственной и муниципальной собственности</t>
  </si>
  <si>
    <t>Платежи при пользовании природными ресурсами</t>
  </si>
  <si>
    <t>Доходы от продажи материальных и нематериальных активов</t>
  </si>
  <si>
    <t>Штрафы, санкции, возмещение ущерба</t>
  </si>
  <si>
    <t>Прочие неналоговые доходы</t>
  </si>
  <si>
    <t>Безвозмездные поступления</t>
  </si>
  <si>
    <t>Дотации бюджетам бюджетной системы Российской Федерации</t>
  </si>
  <si>
    <t xml:space="preserve">Субсидии бюджетам бюджетной системы Российской Федерации (межбюджетные субсидии)                                                                                                                                                          </t>
  </si>
  <si>
    <t xml:space="preserve">Субвенции бюджетам бюджетной системы Российской Федерации                                                                                                                                                                                 </t>
  </si>
  <si>
    <t>Иные межбюджетные трансферты</t>
  </si>
  <si>
    <t>Безвозмездные поступления от негосударственных организаций</t>
  </si>
  <si>
    <t>Прочие безвозмездные поступления</t>
  </si>
  <si>
    <t xml:space="preserve">Возврат остатков субсидий, субвенций и иных межбюджетных трансфертов, имеющих целевое назначение, прошлых лет </t>
  </si>
  <si>
    <t>Итого доходов</t>
  </si>
  <si>
    <t>Отклонение (гр.3-гр.2)</t>
  </si>
  <si>
    <t>2</t>
  </si>
  <si>
    <t>Прирост/снижение показателей отчетного периода к аналогичным показателям прошлого года (гр.3-гр.6)</t>
  </si>
  <si>
    <t>(тыс. руб.)</t>
  </si>
  <si>
    <t>Налоги, сборы и регулярные платежи за пользование природными ресурсами</t>
  </si>
  <si>
    <t>Х</t>
  </si>
  <si>
    <t xml:space="preserve"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 </t>
  </si>
  <si>
    <t>Факт на 01.10.2023</t>
  </si>
  <si>
    <t>Сведения об исполнении бюджета города Оренбурга по доходам по состоянию на 01.10. 2024 года</t>
  </si>
  <si>
    <t>Уточненный план на 2024 год</t>
  </si>
  <si>
    <t>Факт на 01.10.2024</t>
  </si>
  <si>
    <t>Налог на игорный бизнес</t>
  </si>
  <si>
    <t>Доходы от оказания платных услуг и компенсации затрат государства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</si>
</sst>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.00_р_._-;\-* #,##0.00_р_._-;_-* &quot;-&quot;??_р_._-;_-@_-"/>
  </numFmts>
  <fonts count="12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3"/>
      <color theme="1"/>
      <name val="Times New Roman"/>
      <family val="1"/>
      <charset val="204"/>
    </font>
    <font>
      <b/>
      <sz val="14"/>
      <color rgb="FF002060"/>
      <name val="Times New Roman"/>
      <family val="1"/>
      <charset val="204"/>
    </font>
    <font>
      <sz val="12"/>
      <color rgb="FF002060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4"/>
      <color rgb="FF002060"/>
      <name val="Times New Roman"/>
      <family val="1"/>
      <charset val="204"/>
    </font>
    <font>
      <sz val="14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164" fontId="2" fillId="0" borderId="0" applyFont="0" applyFill="0" applyBorder="0" applyAlignment="0" applyProtection="0"/>
  </cellStyleXfs>
  <cellXfs count="39">
    <xf numFmtId="0" fontId="0" fillId="0" borderId="0" xfId="0"/>
    <xf numFmtId="0" fontId="3" fillId="0" borderId="0" xfId="0" applyFont="1" applyAlignment="1">
      <alignment vertical="center"/>
    </xf>
    <xf numFmtId="0" fontId="4" fillId="0" borderId="0" xfId="0" applyFont="1" applyAlignment="1">
      <alignment horizontal="right" vertical="center"/>
    </xf>
    <xf numFmtId="0" fontId="5" fillId="0" borderId="0" xfId="0" applyFont="1" applyAlignment="1">
      <alignment vertical="center"/>
    </xf>
    <xf numFmtId="0" fontId="7" fillId="0" borderId="4" xfId="2" applyFont="1" applyBorder="1" applyAlignment="1">
      <alignment horizontal="center" vertical="center" wrapText="1"/>
    </xf>
    <xf numFmtId="49" fontId="7" fillId="0" borderId="5" xfId="2" applyNumberFormat="1" applyFont="1" applyBorder="1" applyAlignment="1">
      <alignment horizontal="center" vertical="center" wrapText="1"/>
    </xf>
    <xf numFmtId="4" fontId="7" fillId="0" borderId="5" xfId="2" applyNumberFormat="1" applyFont="1" applyBorder="1" applyAlignment="1">
      <alignment horizontal="center" vertical="center" wrapText="1"/>
    </xf>
    <xf numFmtId="4" fontId="7" fillId="0" borderId="6" xfId="2" applyNumberFormat="1" applyFont="1" applyBorder="1" applyAlignment="1">
      <alignment horizontal="center" vertical="center" wrapText="1"/>
    </xf>
    <xf numFmtId="0" fontId="7" fillId="0" borderId="2" xfId="2" applyFont="1" applyBorder="1" applyAlignment="1">
      <alignment horizontal="center" vertical="center" wrapText="1"/>
    </xf>
    <xf numFmtId="49" fontId="7" fillId="0" borderId="1" xfId="2" applyNumberFormat="1" applyFont="1" applyBorder="1" applyAlignment="1">
      <alignment horizontal="center" vertical="center" wrapText="1"/>
    </xf>
    <xf numFmtId="0" fontId="7" fillId="0" borderId="1" xfId="2" applyFont="1" applyBorder="1" applyAlignment="1">
      <alignment horizontal="center" vertical="center" wrapText="1"/>
    </xf>
    <xf numFmtId="0" fontId="7" fillId="0" borderId="3" xfId="2" applyFont="1" applyBorder="1" applyAlignment="1">
      <alignment horizontal="center" vertical="center" wrapText="1"/>
    </xf>
    <xf numFmtId="0" fontId="8" fillId="0" borderId="2" xfId="2" applyNumberFormat="1" applyFont="1" applyBorder="1" applyAlignment="1">
      <alignment horizontal="justify" vertical="center" wrapText="1"/>
    </xf>
    <xf numFmtId="3" fontId="8" fillId="0" borderId="1" xfId="3" applyNumberFormat="1" applyFont="1" applyBorder="1" applyAlignment="1">
      <alignment horizontal="right" vertical="center" wrapText="1"/>
    </xf>
    <xf numFmtId="9" fontId="8" fillId="0" borderId="1" xfId="1" applyFont="1" applyBorder="1" applyAlignment="1">
      <alignment horizontal="right" vertical="center" wrapText="1"/>
    </xf>
    <xf numFmtId="3" fontId="8" fillId="0" borderId="3" xfId="3" applyNumberFormat="1" applyFont="1" applyBorder="1" applyAlignment="1">
      <alignment horizontal="right" vertical="center" wrapText="1"/>
    </xf>
    <xf numFmtId="3" fontId="8" fillId="0" borderId="1" xfId="2" applyNumberFormat="1" applyFont="1" applyBorder="1" applyAlignment="1">
      <alignment horizontal="right" vertical="center" wrapText="1"/>
    </xf>
    <xf numFmtId="3" fontId="8" fillId="0" borderId="1" xfId="2" applyNumberFormat="1" applyFont="1" applyFill="1" applyBorder="1" applyAlignment="1">
      <alignment horizontal="right" vertical="center" wrapText="1"/>
    </xf>
    <xf numFmtId="0" fontId="8" fillId="0" borderId="2" xfId="2" applyFont="1" applyBorder="1" applyAlignment="1">
      <alignment horizontal="justify" vertical="center" wrapText="1"/>
    </xf>
    <xf numFmtId="0" fontId="6" fillId="0" borderId="2" xfId="2" applyNumberFormat="1" applyFont="1" applyBorder="1" applyAlignment="1">
      <alignment horizontal="justify" vertical="center" wrapText="1"/>
    </xf>
    <xf numFmtId="3" fontId="6" fillId="0" borderId="1" xfId="3" applyNumberFormat="1" applyFont="1" applyBorder="1" applyAlignment="1">
      <alignment horizontal="right" vertical="center" wrapText="1"/>
    </xf>
    <xf numFmtId="9" fontId="6" fillId="0" borderId="1" xfId="1" applyFont="1" applyBorder="1" applyAlignment="1">
      <alignment horizontal="right" vertical="center" wrapText="1"/>
    </xf>
    <xf numFmtId="3" fontId="6" fillId="0" borderId="3" xfId="3" applyNumberFormat="1" applyFont="1" applyBorder="1" applyAlignment="1">
      <alignment horizontal="right" vertical="center" wrapText="1"/>
    </xf>
    <xf numFmtId="0" fontId="9" fillId="0" borderId="0" xfId="0" applyFont="1" applyAlignment="1">
      <alignment vertical="center"/>
    </xf>
    <xf numFmtId="0" fontId="6" fillId="0" borderId="7" xfId="2" applyFont="1" applyBorder="1" applyAlignment="1">
      <alignment vertical="center" wrapText="1"/>
    </xf>
    <xf numFmtId="3" fontId="6" fillId="0" borderId="8" xfId="2" applyNumberFormat="1" applyFont="1" applyBorder="1" applyAlignment="1">
      <alignment horizontal="right" vertical="center" wrapText="1"/>
    </xf>
    <xf numFmtId="3" fontId="6" fillId="0" borderId="8" xfId="3" applyNumberFormat="1" applyFont="1" applyBorder="1" applyAlignment="1">
      <alignment horizontal="right" vertical="center" wrapText="1"/>
    </xf>
    <xf numFmtId="9" fontId="6" fillId="0" borderId="8" xfId="1" applyFont="1" applyBorder="1" applyAlignment="1">
      <alignment horizontal="right" vertical="center" wrapText="1"/>
    </xf>
    <xf numFmtId="3" fontId="6" fillId="0" borderId="9" xfId="3" applyNumberFormat="1" applyFont="1" applyBorder="1" applyAlignment="1">
      <alignment horizontal="right" vertical="center" wrapText="1"/>
    </xf>
    <xf numFmtId="3" fontId="6" fillId="0" borderId="1" xfId="2" applyNumberFormat="1" applyFont="1" applyBorder="1" applyAlignment="1">
      <alignment horizontal="right" vertical="center" wrapText="1"/>
    </xf>
    <xf numFmtId="0" fontId="6" fillId="0" borderId="2" xfId="2" applyFont="1" applyBorder="1" applyAlignment="1">
      <alignment horizontal="justify" vertical="center" wrapText="1"/>
    </xf>
    <xf numFmtId="0" fontId="11" fillId="0" borderId="0" xfId="0" applyFont="1" applyAlignment="1">
      <alignment vertical="center" wrapText="1"/>
    </xf>
    <xf numFmtId="0" fontId="10" fillId="2" borderId="2" xfId="2" applyFont="1" applyFill="1" applyBorder="1" applyAlignment="1">
      <alignment horizontal="justify" vertical="center" wrapText="1"/>
    </xf>
    <xf numFmtId="3" fontId="10" fillId="2" borderId="1" xfId="2" applyNumberFormat="1" applyFont="1" applyFill="1" applyBorder="1" applyAlignment="1">
      <alignment horizontal="right" vertical="center" wrapText="1"/>
    </xf>
    <xf numFmtId="3" fontId="10" fillId="2" borderId="1" xfId="3" applyNumberFormat="1" applyFont="1" applyFill="1" applyBorder="1" applyAlignment="1">
      <alignment horizontal="right" vertical="center" wrapText="1"/>
    </xf>
    <xf numFmtId="9" fontId="10" fillId="2" borderId="1" xfId="1" applyFont="1" applyFill="1" applyBorder="1" applyAlignment="1">
      <alignment horizontal="right" vertical="center" wrapText="1"/>
    </xf>
    <xf numFmtId="3" fontId="10" fillId="2" borderId="3" xfId="3" applyNumberFormat="1" applyFont="1" applyFill="1" applyBorder="1" applyAlignment="1">
      <alignment horizontal="right" vertical="center" wrapText="1"/>
    </xf>
    <xf numFmtId="9" fontId="10" fillId="0" borderId="1" xfId="1" applyFont="1" applyBorder="1" applyAlignment="1">
      <alignment horizontal="right" vertical="center" wrapText="1"/>
    </xf>
    <xf numFmtId="0" fontId="6" fillId="0" borderId="0" xfId="0" applyFont="1" applyAlignment="1">
      <alignment horizontal="center" vertical="center"/>
    </xf>
  </cellXfs>
  <cellStyles count="4">
    <cellStyle name="Обычный" xfId="0" builtinId="0"/>
    <cellStyle name="Обычный 2" xfId="2"/>
    <cellStyle name="Процентный" xfId="1" builtinId="5"/>
    <cellStyle name="Финансовый 2" xfId="3"/>
  </cellStyles>
  <dxfs count="12"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numFmt numFmtId="3" formatCode="#,##0"/>
      <alignment horizontal="right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4"/>
        <color rgb="FF002060"/>
        <name val="Times New Roman"/>
        <scheme val="none"/>
      </font>
      <alignment horizontal="justify" vertical="center" textRotation="0" wrapText="1" relative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indexed="64"/>
        </top>
      </border>
    </dxf>
    <dxf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color rgb="FF002060"/>
        <name val="Times New Roman"/>
        <scheme val="none"/>
      </font>
    </dxf>
    <dxf>
      <border outline="0"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2"/>
        <color rgb="FF002060"/>
        <name val="Times New Roman"/>
        <scheme val="none"/>
      </font>
      <numFmt numFmtId="4" formatCode="#,##0.00"/>
      <alignment horizontal="center" vertical="center" textRotation="0" wrapText="1" relative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Таблица1" displayName="Таблица1" ref="A3:G32" totalsRowShown="0" headerRowDxfId="11" dataDxfId="9" headerRowBorderDxfId="10" tableBorderDxfId="8" totalsRowBorderDxfId="7" headerRowCellStyle="Обычный 2">
  <autoFilter ref="A3:G32"/>
  <tableColumns count="7">
    <tableColumn id="1" name="Наименование  показателя доходов" dataDxfId="6" dataCellStyle="Обычный 2"/>
    <tableColumn id="2" name="Уточненный план на 2024 год" dataDxfId="5" dataCellStyle="Обычный 2"/>
    <tableColumn id="3" name="Факт на 01.10.2024" dataDxfId="4" dataCellStyle="Обычный 2"/>
    <tableColumn id="4" name="Отклонение (гр.3-гр.2)" dataDxfId="3" dataCellStyle="Финансовый 2">
      <calculatedColumnFormula>SUM(C4-B4)</calculatedColumnFormula>
    </tableColumn>
    <tableColumn id="5" name="%                                    исполнения                                                бюджета" dataDxfId="2" dataCellStyle="Процентный"/>
    <tableColumn id="6" name="Факт на 01.10.2023" dataDxfId="1" dataCellStyle="Обычный 2"/>
    <tableColumn id="7" name="Прирост/снижение показателей отчетного периода к аналогичным показателям прошлого года (гр.3-гр.6)" dataDxfId="0" dataCellStyle="Финансовый 2">
      <calculatedColumnFormula>SUM(C4-F4)</calculatedColumnFormula>
    </tableColumn>
  </tableColumns>
  <tableStyleInfo name="TableStyleMedium20" showFirstColumn="0" showLastColumn="0" showRowStripes="1" showColumnStripes="0"/>
</table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4"/>
  <sheetViews>
    <sheetView tabSelected="1" workbookViewId="0">
      <selection activeCell="E29" sqref="E29"/>
    </sheetView>
  </sheetViews>
  <sheetFormatPr defaultRowHeight="15" x14ac:dyDescent="0.25"/>
  <cols>
    <col min="1" max="1" width="112.7109375" style="1" customWidth="1"/>
    <col min="2" max="2" width="18" style="1" customWidth="1"/>
    <col min="3" max="3" width="17.7109375" style="1" customWidth="1"/>
    <col min="4" max="4" width="16.140625" style="1" customWidth="1"/>
    <col min="5" max="5" width="14.5703125" style="1" customWidth="1"/>
    <col min="6" max="6" width="14.7109375" style="1" customWidth="1"/>
    <col min="7" max="7" width="24.7109375" style="1" customWidth="1"/>
    <col min="8" max="16384" width="9.140625" style="1"/>
  </cols>
  <sheetData>
    <row r="1" spans="1:7" ht="18.75" x14ac:dyDescent="0.25">
      <c r="A1" s="38" t="s">
        <v>35</v>
      </c>
      <c r="B1" s="38"/>
      <c r="C1" s="38"/>
      <c r="D1" s="38"/>
      <c r="E1" s="38"/>
      <c r="F1" s="38"/>
      <c r="G1" s="38"/>
    </row>
    <row r="2" spans="1:7" ht="15.75" x14ac:dyDescent="0.25">
      <c r="G2" s="2" t="s">
        <v>30</v>
      </c>
    </row>
    <row r="3" spans="1:7" ht="97.5" customHeight="1" x14ac:dyDescent="0.25">
      <c r="A3" s="4" t="s">
        <v>0</v>
      </c>
      <c r="B3" s="5" t="s">
        <v>36</v>
      </c>
      <c r="C3" s="6" t="s">
        <v>37</v>
      </c>
      <c r="D3" s="6" t="s">
        <v>27</v>
      </c>
      <c r="E3" s="6" t="s">
        <v>1</v>
      </c>
      <c r="F3" s="6" t="s">
        <v>34</v>
      </c>
      <c r="G3" s="7" t="s">
        <v>29</v>
      </c>
    </row>
    <row r="4" spans="1:7" ht="15.75" x14ac:dyDescent="0.25">
      <c r="A4" s="8">
        <v>1</v>
      </c>
      <c r="B4" s="9" t="s">
        <v>28</v>
      </c>
      <c r="C4" s="10">
        <v>3</v>
      </c>
      <c r="D4" s="9" t="s">
        <v>2</v>
      </c>
      <c r="E4" s="10">
        <v>5</v>
      </c>
      <c r="F4" s="10">
        <v>6</v>
      </c>
      <c r="G4" s="11">
        <v>7</v>
      </c>
    </row>
    <row r="5" spans="1:7" s="23" customFormat="1" ht="18.75" x14ac:dyDescent="0.25">
      <c r="A5" s="19" t="s">
        <v>3</v>
      </c>
      <c r="B5" s="20">
        <f>SUM(B6,B16)</f>
        <v>9079623</v>
      </c>
      <c r="C5" s="20">
        <f>SUM(C6,C16)</f>
        <v>7197230</v>
      </c>
      <c r="D5" s="20">
        <f>SUM(C5-B5)</f>
        <v>-1882393</v>
      </c>
      <c r="E5" s="21">
        <f>SUM(C5/B5)</f>
        <v>0.79267938767942236</v>
      </c>
      <c r="F5" s="20">
        <f>SUM(F6,F16)</f>
        <v>5760084</v>
      </c>
      <c r="G5" s="22">
        <f>SUM(C5-F5)</f>
        <v>1437146</v>
      </c>
    </row>
    <row r="6" spans="1:7" s="23" customFormat="1" ht="18.75" x14ac:dyDescent="0.25">
      <c r="A6" s="19" t="s">
        <v>4</v>
      </c>
      <c r="B6" s="20">
        <f t="shared" ref="B6:C6" si="0">SUM(B7:B15)</f>
        <v>8136140</v>
      </c>
      <c r="C6" s="20">
        <f t="shared" si="0"/>
        <v>6507878</v>
      </c>
      <c r="D6" s="20">
        <f t="shared" ref="D6:D32" si="1">SUM(C6-B6)</f>
        <v>-1628262</v>
      </c>
      <c r="E6" s="21">
        <f t="shared" ref="E6:E32" si="2">SUM(C6/B6)</f>
        <v>0.79987291270799177</v>
      </c>
      <c r="F6" s="20">
        <f t="shared" ref="F6" si="3">SUM(F7:F15)</f>
        <v>4966499</v>
      </c>
      <c r="G6" s="22">
        <f t="shared" ref="G6:G32" si="4">SUM(C6-F6)</f>
        <v>1541379</v>
      </c>
    </row>
    <row r="7" spans="1:7" ht="18.75" x14ac:dyDescent="0.25">
      <c r="A7" s="12" t="s">
        <v>5</v>
      </c>
      <c r="B7" s="13">
        <v>3797318</v>
      </c>
      <c r="C7" s="16">
        <v>2751459</v>
      </c>
      <c r="D7" s="13">
        <f t="shared" si="1"/>
        <v>-1045859</v>
      </c>
      <c r="E7" s="14">
        <f t="shared" si="2"/>
        <v>0.72457955851998701</v>
      </c>
      <c r="F7" s="16">
        <v>2282959</v>
      </c>
      <c r="G7" s="15">
        <f t="shared" si="4"/>
        <v>468500</v>
      </c>
    </row>
    <row r="8" spans="1:7" ht="37.5" x14ac:dyDescent="0.25">
      <c r="A8" s="12" t="s">
        <v>6</v>
      </c>
      <c r="B8" s="13">
        <v>68832</v>
      </c>
      <c r="C8" s="16">
        <v>49218</v>
      </c>
      <c r="D8" s="13">
        <f t="shared" si="1"/>
        <v>-19614</v>
      </c>
      <c r="E8" s="14">
        <f t="shared" si="2"/>
        <v>0.71504532775453278</v>
      </c>
      <c r="F8" s="16">
        <v>49504</v>
      </c>
      <c r="G8" s="15">
        <f t="shared" si="4"/>
        <v>-286</v>
      </c>
    </row>
    <row r="9" spans="1:7" ht="18.75" x14ac:dyDescent="0.25">
      <c r="A9" s="12" t="s">
        <v>7</v>
      </c>
      <c r="B9" s="13">
        <v>3263027</v>
      </c>
      <c r="C9" s="16">
        <v>3114462</v>
      </c>
      <c r="D9" s="13">
        <f t="shared" si="1"/>
        <v>-148565</v>
      </c>
      <c r="E9" s="14">
        <f t="shared" si="2"/>
        <v>0.95447018979616172</v>
      </c>
      <c r="F9" s="16">
        <v>2179596</v>
      </c>
      <c r="G9" s="15">
        <f t="shared" si="4"/>
        <v>934866</v>
      </c>
    </row>
    <row r="10" spans="1:7" ht="18.75" x14ac:dyDescent="0.25">
      <c r="A10" s="12" t="s">
        <v>8</v>
      </c>
      <c r="B10" s="16">
        <v>311430</v>
      </c>
      <c r="C10" s="16">
        <v>87374</v>
      </c>
      <c r="D10" s="13">
        <f t="shared" si="1"/>
        <v>-224056</v>
      </c>
      <c r="E10" s="14">
        <f t="shared" si="2"/>
        <v>0.28055742863564848</v>
      </c>
      <c r="F10" s="16">
        <v>30428</v>
      </c>
      <c r="G10" s="15">
        <f t="shared" si="4"/>
        <v>56946</v>
      </c>
    </row>
    <row r="11" spans="1:7" ht="18.75" x14ac:dyDescent="0.25">
      <c r="A11" s="32" t="s">
        <v>38</v>
      </c>
      <c r="B11" s="33">
        <v>2520</v>
      </c>
      <c r="C11" s="33">
        <v>1554</v>
      </c>
      <c r="D11" s="34">
        <f>SUM(C11-B11)</f>
        <v>-966</v>
      </c>
      <c r="E11" s="35">
        <f>Таблица1[[#This Row],[Факт на 01.10.2024]]/Таблица1[[#This Row],[Уточненный план на 2024 год]]</f>
        <v>0.6166666666666667</v>
      </c>
      <c r="F11" s="33">
        <v>0</v>
      </c>
      <c r="G11" s="36">
        <f>SUM(C11-F11)</f>
        <v>1554</v>
      </c>
    </row>
    <row r="12" spans="1:7" ht="18.75" x14ac:dyDescent="0.25">
      <c r="A12" s="12" t="s">
        <v>9</v>
      </c>
      <c r="B12" s="16">
        <v>542601</v>
      </c>
      <c r="C12" s="17">
        <v>372239</v>
      </c>
      <c r="D12" s="13">
        <f t="shared" si="1"/>
        <v>-170362</v>
      </c>
      <c r="E12" s="14">
        <f t="shared" si="2"/>
        <v>0.68602711753203549</v>
      </c>
      <c r="F12" s="17">
        <v>323684</v>
      </c>
      <c r="G12" s="15">
        <f t="shared" si="4"/>
        <v>48555</v>
      </c>
    </row>
    <row r="13" spans="1:7" ht="18.75" x14ac:dyDescent="0.25">
      <c r="A13" s="12" t="s">
        <v>31</v>
      </c>
      <c r="B13" s="16">
        <v>1769</v>
      </c>
      <c r="C13" s="16">
        <v>1846</v>
      </c>
      <c r="D13" s="13">
        <f t="shared" si="1"/>
        <v>77</v>
      </c>
      <c r="E13" s="14">
        <f t="shared" si="2"/>
        <v>1.0435274166195592</v>
      </c>
      <c r="F13" s="16">
        <v>1171</v>
      </c>
      <c r="G13" s="15">
        <f t="shared" si="4"/>
        <v>675</v>
      </c>
    </row>
    <row r="14" spans="1:7" ht="18.75" x14ac:dyDescent="0.25">
      <c r="A14" s="12" t="s">
        <v>10</v>
      </c>
      <c r="B14" s="16">
        <v>148643</v>
      </c>
      <c r="C14" s="16">
        <v>129726</v>
      </c>
      <c r="D14" s="13">
        <f t="shared" si="1"/>
        <v>-18917</v>
      </c>
      <c r="E14" s="14">
        <f t="shared" si="2"/>
        <v>0.87273534576132072</v>
      </c>
      <c r="F14" s="16">
        <v>99044</v>
      </c>
      <c r="G14" s="15">
        <f t="shared" si="4"/>
        <v>30682</v>
      </c>
    </row>
    <row r="15" spans="1:7" ht="18.75" customHeight="1" x14ac:dyDescent="0.25">
      <c r="A15" s="12" t="s">
        <v>11</v>
      </c>
      <c r="B15" s="16">
        <v>0</v>
      </c>
      <c r="C15" s="16">
        <v>0</v>
      </c>
      <c r="D15" s="13">
        <f t="shared" si="1"/>
        <v>0</v>
      </c>
      <c r="E15" s="14" t="s">
        <v>32</v>
      </c>
      <c r="F15" s="16">
        <v>113</v>
      </c>
      <c r="G15" s="15">
        <f t="shared" si="4"/>
        <v>-113</v>
      </c>
    </row>
    <row r="16" spans="1:7" s="23" customFormat="1" ht="18.75" x14ac:dyDescent="0.25">
      <c r="A16" s="19" t="s">
        <v>12</v>
      </c>
      <c r="B16" s="29">
        <f>B17+B18+B19+B20+B21+B22</f>
        <v>943483</v>
      </c>
      <c r="C16" s="29">
        <f>C17+C18+C19+C20+C21+C22</f>
        <v>689352</v>
      </c>
      <c r="D16" s="20">
        <f t="shared" si="1"/>
        <v>-254131</v>
      </c>
      <c r="E16" s="21">
        <f t="shared" si="2"/>
        <v>0.73064591518872091</v>
      </c>
      <c r="F16" s="29">
        <f>SUM(F17:F22)</f>
        <v>793585</v>
      </c>
      <c r="G16" s="22">
        <f t="shared" si="4"/>
        <v>-104233</v>
      </c>
    </row>
    <row r="17" spans="1:7" ht="37.5" x14ac:dyDescent="0.25">
      <c r="A17" s="12" t="s">
        <v>13</v>
      </c>
      <c r="B17" s="16">
        <v>663405</v>
      </c>
      <c r="C17" s="16">
        <v>432792</v>
      </c>
      <c r="D17" s="13">
        <f t="shared" si="1"/>
        <v>-230613</v>
      </c>
      <c r="E17" s="14">
        <f t="shared" si="2"/>
        <v>0.65237976801501341</v>
      </c>
      <c r="F17" s="16">
        <v>493098</v>
      </c>
      <c r="G17" s="15">
        <f t="shared" si="4"/>
        <v>-60306</v>
      </c>
    </row>
    <row r="18" spans="1:7" ht="18.75" x14ac:dyDescent="0.25">
      <c r="A18" s="12" t="s">
        <v>14</v>
      </c>
      <c r="B18" s="16">
        <v>52655</v>
      </c>
      <c r="C18" s="16">
        <v>17386</v>
      </c>
      <c r="D18" s="13">
        <f t="shared" si="1"/>
        <v>-35269</v>
      </c>
      <c r="E18" s="14">
        <f t="shared" si="2"/>
        <v>0.33018706675529391</v>
      </c>
      <c r="F18" s="16">
        <v>57464</v>
      </c>
      <c r="G18" s="15">
        <f t="shared" si="4"/>
        <v>-40078</v>
      </c>
    </row>
    <row r="19" spans="1:7" ht="18.75" x14ac:dyDescent="0.25">
      <c r="A19" s="12" t="s">
        <v>39</v>
      </c>
      <c r="B19" s="16">
        <v>16307</v>
      </c>
      <c r="C19" s="16">
        <v>7284</v>
      </c>
      <c r="D19" s="13">
        <f t="shared" si="1"/>
        <v>-9023</v>
      </c>
      <c r="E19" s="14">
        <f t="shared" si="2"/>
        <v>0.44667934016066718</v>
      </c>
      <c r="F19" s="16">
        <v>17970</v>
      </c>
      <c r="G19" s="15">
        <f t="shared" si="4"/>
        <v>-10686</v>
      </c>
    </row>
    <row r="20" spans="1:7" ht="16.5" customHeight="1" x14ac:dyDescent="0.25">
      <c r="A20" s="12" t="s">
        <v>15</v>
      </c>
      <c r="B20" s="16">
        <v>181000</v>
      </c>
      <c r="C20" s="16">
        <v>184062</v>
      </c>
      <c r="D20" s="13">
        <f t="shared" si="1"/>
        <v>3062</v>
      </c>
      <c r="E20" s="14">
        <f t="shared" si="2"/>
        <v>1.0169171270718231</v>
      </c>
      <c r="F20" s="16">
        <v>182599</v>
      </c>
      <c r="G20" s="15">
        <f t="shared" si="4"/>
        <v>1463</v>
      </c>
    </row>
    <row r="21" spans="1:7" ht="18.75" x14ac:dyDescent="0.25">
      <c r="A21" s="12" t="s">
        <v>16</v>
      </c>
      <c r="B21" s="16">
        <v>24723</v>
      </c>
      <c r="C21" s="16">
        <v>38854</v>
      </c>
      <c r="D21" s="13">
        <f t="shared" si="1"/>
        <v>14131</v>
      </c>
      <c r="E21" s="14">
        <f t="shared" si="2"/>
        <v>1.5715730291631274</v>
      </c>
      <c r="F21" s="16">
        <v>35995</v>
      </c>
      <c r="G21" s="15">
        <f t="shared" si="4"/>
        <v>2859</v>
      </c>
    </row>
    <row r="22" spans="1:7" ht="18.75" x14ac:dyDescent="0.25">
      <c r="A22" s="18" t="s">
        <v>17</v>
      </c>
      <c r="B22" s="16">
        <v>5393</v>
      </c>
      <c r="C22" s="17">
        <v>8974</v>
      </c>
      <c r="D22" s="13">
        <f t="shared" si="1"/>
        <v>3581</v>
      </c>
      <c r="E22" s="14">
        <f t="shared" si="2"/>
        <v>1.6640089004264789</v>
      </c>
      <c r="F22" s="17">
        <v>6459</v>
      </c>
      <c r="G22" s="15">
        <f t="shared" si="4"/>
        <v>2515</v>
      </c>
    </row>
    <row r="23" spans="1:7" s="23" customFormat="1" ht="18.75" x14ac:dyDescent="0.25">
      <c r="A23" s="30" t="s">
        <v>18</v>
      </c>
      <c r="B23" s="29">
        <f>B24+B25+B26+B27+B28+B29+B30+B31</f>
        <v>15862389</v>
      </c>
      <c r="C23" s="29">
        <f>SUM(C24:C31)</f>
        <v>9874601</v>
      </c>
      <c r="D23" s="20">
        <f t="shared" si="1"/>
        <v>-5987788</v>
      </c>
      <c r="E23" s="21">
        <f t="shared" si="2"/>
        <v>0.62251663352853093</v>
      </c>
      <c r="F23" s="29">
        <f>SUM(F24:F31)</f>
        <v>11008241</v>
      </c>
      <c r="G23" s="22">
        <f t="shared" si="4"/>
        <v>-1133640</v>
      </c>
    </row>
    <row r="24" spans="1:7" ht="18.75" x14ac:dyDescent="0.25">
      <c r="A24" s="18" t="s">
        <v>19</v>
      </c>
      <c r="B24" s="16">
        <v>1118876</v>
      </c>
      <c r="C24" s="16">
        <v>635903</v>
      </c>
      <c r="D24" s="13">
        <f t="shared" si="1"/>
        <v>-482973</v>
      </c>
      <c r="E24" s="14">
        <f t="shared" si="2"/>
        <v>0.56834090640964685</v>
      </c>
      <c r="F24" s="16">
        <v>1056814</v>
      </c>
      <c r="G24" s="15">
        <f t="shared" si="4"/>
        <v>-420911</v>
      </c>
    </row>
    <row r="25" spans="1:7" ht="24" customHeight="1" x14ac:dyDescent="0.25">
      <c r="A25" s="18" t="s">
        <v>20</v>
      </c>
      <c r="B25" s="16">
        <v>7830507</v>
      </c>
      <c r="C25" s="16">
        <v>4253407</v>
      </c>
      <c r="D25" s="13">
        <f t="shared" si="1"/>
        <v>-3577100</v>
      </c>
      <c r="E25" s="14">
        <f t="shared" si="2"/>
        <v>0.54318411311042825</v>
      </c>
      <c r="F25" s="16">
        <v>5178840</v>
      </c>
      <c r="G25" s="15">
        <f t="shared" si="4"/>
        <v>-925433</v>
      </c>
    </row>
    <row r="26" spans="1:7" ht="18.75" x14ac:dyDescent="0.25">
      <c r="A26" s="18" t="s">
        <v>21</v>
      </c>
      <c r="B26" s="16">
        <v>6660796</v>
      </c>
      <c r="C26" s="16">
        <v>4794798</v>
      </c>
      <c r="D26" s="13">
        <f t="shared" si="1"/>
        <v>-1865998</v>
      </c>
      <c r="E26" s="14">
        <f t="shared" si="2"/>
        <v>0.71985360308287483</v>
      </c>
      <c r="F26" s="16">
        <v>4580943</v>
      </c>
      <c r="G26" s="15">
        <f t="shared" si="4"/>
        <v>213855</v>
      </c>
    </row>
    <row r="27" spans="1:7" ht="18.75" x14ac:dyDescent="0.25">
      <c r="A27" s="18" t="s">
        <v>22</v>
      </c>
      <c r="B27" s="16">
        <v>251906</v>
      </c>
      <c r="C27" s="16">
        <v>199315</v>
      </c>
      <c r="D27" s="13">
        <f t="shared" si="1"/>
        <v>-52591</v>
      </c>
      <c r="E27" s="14">
        <f t="shared" si="2"/>
        <v>0.79122768016641132</v>
      </c>
      <c r="F27" s="16">
        <v>198398</v>
      </c>
      <c r="G27" s="15">
        <f t="shared" si="4"/>
        <v>917</v>
      </c>
    </row>
    <row r="28" spans="1:7" ht="18.75" x14ac:dyDescent="0.25">
      <c r="A28" s="18" t="s">
        <v>23</v>
      </c>
      <c r="B28" s="16">
        <v>268</v>
      </c>
      <c r="C28" s="16">
        <v>4620</v>
      </c>
      <c r="D28" s="13">
        <f t="shared" si="1"/>
        <v>4352</v>
      </c>
      <c r="E28" s="14">
        <f t="shared" si="2"/>
        <v>17.238805970149254</v>
      </c>
      <c r="F28" s="16">
        <v>4664</v>
      </c>
      <c r="G28" s="15">
        <f t="shared" si="4"/>
        <v>-44</v>
      </c>
    </row>
    <row r="29" spans="1:7" ht="18.75" x14ac:dyDescent="0.25">
      <c r="A29" s="18" t="s">
        <v>24</v>
      </c>
      <c r="B29" s="16">
        <v>36</v>
      </c>
      <c r="C29" s="16">
        <v>0</v>
      </c>
      <c r="D29" s="13">
        <f t="shared" si="1"/>
        <v>-36</v>
      </c>
      <c r="E29" s="14" t="s">
        <v>32</v>
      </c>
      <c r="F29" s="16">
        <v>8</v>
      </c>
      <c r="G29" s="15">
        <f t="shared" si="4"/>
        <v>-8</v>
      </c>
    </row>
    <row r="30" spans="1:7" ht="39" customHeight="1" x14ac:dyDescent="0.25">
      <c r="A30" s="31" t="s">
        <v>33</v>
      </c>
      <c r="B30" s="16">
        <v>0</v>
      </c>
      <c r="C30" s="16">
        <v>1551</v>
      </c>
      <c r="D30" s="13">
        <f t="shared" si="1"/>
        <v>1551</v>
      </c>
      <c r="E30" s="37"/>
      <c r="F30" s="16">
        <v>4919</v>
      </c>
      <c r="G30" s="15">
        <f t="shared" si="4"/>
        <v>-3368</v>
      </c>
    </row>
    <row r="31" spans="1:7" ht="42.75" customHeight="1" x14ac:dyDescent="0.25">
      <c r="A31" s="18" t="s">
        <v>25</v>
      </c>
      <c r="B31" s="16">
        <v>0</v>
      </c>
      <c r="C31" s="16">
        <v>-14993</v>
      </c>
      <c r="D31" s="13">
        <f t="shared" si="1"/>
        <v>-14993</v>
      </c>
      <c r="E31" s="14" t="s">
        <v>32</v>
      </c>
      <c r="F31" s="16">
        <v>-16345</v>
      </c>
      <c r="G31" s="15">
        <f t="shared" si="4"/>
        <v>1352</v>
      </c>
    </row>
    <row r="32" spans="1:7" s="23" customFormat="1" ht="18.75" x14ac:dyDescent="0.25">
      <c r="A32" s="24" t="s">
        <v>26</v>
      </c>
      <c r="B32" s="25">
        <f>B5+B23</f>
        <v>24942012</v>
      </c>
      <c r="C32" s="25">
        <f>SUM(C23,C5)</f>
        <v>17071831</v>
      </c>
      <c r="D32" s="26">
        <f t="shared" si="1"/>
        <v>-7870181</v>
      </c>
      <c r="E32" s="27">
        <f t="shared" si="2"/>
        <v>0.68446086065550771</v>
      </c>
      <c r="F32" s="25">
        <f>SUM(F23,F5)</f>
        <v>16768325</v>
      </c>
      <c r="G32" s="28">
        <f t="shared" si="4"/>
        <v>303506</v>
      </c>
    </row>
    <row r="34" spans="1:1" ht="16.5" x14ac:dyDescent="0.25">
      <c r="A34" s="3"/>
    </row>
  </sheetData>
  <mergeCells count="1">
    <mergeCell ref="A1:G1"/>
  </mergeCells>
  <pageMargins left="0.33" right="0.22" top="0.42" bottom="0.31" header="0.31496062992125984" footer="0.18"/>
  <pageSetup paperSize="9" scale="64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Фаренник Ольга Викторовна</cp:lastModifiedBy>
  <cp:lastPrinted>2024-10-03T05:26:44Z</cp:lastPrinted>
  <dcterms:created xsi:type="dcterms:W3CDTF">2020-04-13T17:43:05Z</dcterms:created>
  <dcterms:modified xsi:type="dcterms:W3CDTF">2024-10-10T04:57:40Z</dcterms:modified>
</cp:coreProperties>
</file>