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4 год\"/>
    </mc:Choice>
  </mc:AlternateContent>
  <bookViews>
    <workbookView xWindow="120" yWindow="45" windowWidth="23895" windowHeight="997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E11" i="1" l="1"/>
  <c r="D11" i="1"/>
  <c r="G11" i="1"/>
  <c r="D12" i="1"/>
  <c r="E12" i="1"/>
  <c r="G12" i="1"/>
  <c r="F23" i="1" l="1"/>
  <c r="F16" i="1"/>
  <c r="F6" i="1"/>
  <c r="F5" i="1" l="1"/>
  <c r="F32" i="1" s="1"/>
  <c r="G30" i="1"/>
  <c r="E22" i="1"/>
  <c r="C6" i="1" l="1"/>
  <c r="B6" i="1"/>
  <c r="G7" i="1"/>
  <c r="G8" i="1"/>
  <c r="G9" i="1"/>
  <c r="G10" i="1"/>
  <c r="G13" i="1"/>
  <c r="G14" i="1"/>
  <c r="G15" i="1"/>
  <c r="G17" i="1"/>
  <c r="G18" i="1"/>
  <c r="G19" i="1"/>
  <c r="G20" i="1"/>
  <c r="G21" i="1"/>
  <c r="G22" i="1"/>
  <c r="G24" i="1"/>
  <c r="G25" i="1"/>
  <c r="G26" i="1"/>
  <c r="G27" i="1"/>
  <c r="G28" i="1"/>
  <c r="G29" i="1"/>
  <c r="G31" i="1"/>
  <c r="E7" i="1"/>
  <c r="E8" i="1"/>
  <c r="E9" i="1"/>
  <c r="E10" i="1"/>
  <c r="E13" i="1"/>
  <c r="E14" i="1"/>
  <c r="E17" i="1"/>
  <c r="E18" i="1"/>
  <c r="E19" i="1"/>
  <c r="E20" i="1"/>
  <c r="E21" i="1"/>
  <c r="E24" i="1"/>
  <c r="E25" i="1"/>
  <c r="E26" i="1"/>
  <c r="E27" i="1"/>
  <c r="E28" i="1"/>
  <c r="E29" i="1"/>
  <c r="C16" i="1"/>
  <c r="B16" i="1"/>
  <c r="C23" i="1"/>
  <c r="B23" i="1"/>
  <c r="D7" i="1"/>
  <c r="D8" i="1"/>
  <c r="D9" i="1"/>
  <c r="D10" i="1"/>
  <c r="D13" i="1"/>
  <c r="D14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B5" i="1" l="1"/>
  <c r="C5" i="1"/>
  <c r="E23" i="1"/>
  <c r="G23" i="1"/>
  <c r="G16" i="1"/>
  <c r="D16" i="1"/>
  <c r="B32" i="1"/>
  <c r="E6" i="1"/>
  <c r="D6" i="1"/>
  <c r="E16" i="1"/>
  <c r="D23" i="1"/>
  <c r="G6" i="1"/>
  <c r="D5" i="1" l="1"/>
  <c r="E5" i="1"/>
  <c r="C32" i="1"/>
  <c r="G5" i="1"/>
  <c r="E32" i="1" l="1"/>
  <c r="D32" i="1"/>
  <c r="G32" i="1"/>
</calcChain>
</file>

<file path=xl/sharedStrings.xml><?xml version="1.0" encoding="utf-8"?>
<sst xmlns="http://schemas.openxmlformats.org/spreadsheetml/2006/main" count="43" uniqueCount="41">
  <si>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</si>
  <si>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</si>
  <si>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</si>
  <si>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</si>
  <si>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</si>
  <si>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</si>
  <si>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</si>
  <si>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</si>
  <si>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</si>
  <si>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</si>
  <si>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</si>
  <si>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</si>
  <si>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</si>
  <si>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</si>
  <si>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</si>
  <si>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</si>
  <si>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</si>
  <si>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</si>
  <si>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</si>
  <si>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</si>
  <si>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</si>
  <si>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</si>
  <si>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</si>
  <si>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</si>
  <si>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</si>
  <si>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</si>
  <si>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</si>
  <si>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</si>
  <si>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</si>
  <si>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</si>
  <si>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</si>
  <si>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>0</t>
  </si>
  <si>
    <t>(тыс. руб.)</t>
  </si>
  <si>
    <t>Налоги, сборы и регулярные платежи за пользование природными ресурсами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</si>
  <si>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</si>
  <si>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</si>
  <si>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Факт на 01.04.2023</t>
  </si>
  <si>
    <t>Сведения об исполнении бюджета города Оренбурга по доходам за I квартал 2024 года</t>
  </si>
  <si>
    <t>Уточненный план на 2024 год</t>
  </si>
  <si>
    <t>Факт на 01.04.2024</t>
  </si>
  <si>
    <t>Налог на игорный бизнес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</si>
</sst>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49" fontId="8" fillId="0" borderId="1" xfId="3" applyNumberFormat="1" applyFont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8" fillId="2" borderId="2" xfId="2" applyNumberFormat="1" applyFont="1" applyFill="1" applyBorder="1" applyAlignment="1">
      <alignment horizontal="justify" vertical="center" wrapText="1"/>
    </xf>
    <xf numFmtId="3" fontId="8" fillId="2" borderId="1" xfId="2" applyNumberFormat="1" applyFont="1" applyFill="1" applyBorder="1" applyAlignment="1">
      <alignment horizontal="right" vertical="center" wrapText="1"/>
    </xf>
    <xf numFmtId="3" fontId="8" fillId="2" borderId="1" xfId="3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3" fontId="8" fillId="2" borderId="3" xfId="3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2" totalsRowShown="0" headerRowDxfId="11" dataDxfId="9" headerRowBorderDxfId="10" tableBorderDxfId="8" totalsRowBorderDxfId="7" headerRowCellStyle="Обычный 2">
  <autoFilter ref="A3:G32"/>
  <tableColumns count="7">
    <tableColumn id="1" name="Наименование  показателя доходов" dataDxfId="6" dataCellStyle="Обычный 2"/>
    <tableColumn id="2" name="Уточненный план на 2024 год" dataDxfId="5" dataCellStyle="Обычный 2"/>
    <tableColumn id="3" name="Факт на 01.04.2024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04.2023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B18" sqref="B18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8.42578125" style="1" customWidth="1"/>
    <col min="5" max="5" width="18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39" t="s">
        <v>37</v>
      </c>
      <c r="B1" s="39"/>
      <c r="C1" s="39"/>
      <c r="D1" s="39"/>
      <c r="E1" s="39"/>
      <c r="F1" s="39"/>
      <c r="G1" s="39"/>
    </row>
    <row r="2" spans="1:7" ht="15.75" x14ac:dyDescent="0.25">
      <c r="G2" s="2" t="s">
        <v>32</v>
      </c>
    </row>
    <row r="3" spans="1:7" ht="97.5" customHeight="1" x14ac:dyDescent="0.25">
      <c r="A3" s="4" t="s">
        <v>0</v>
      </c>
      <c r="B3" s="5" t="s">
        <v>38</v>
      </c>
      <c r="C3" s="6" t="s">
        <v>39</v>
      </c>
      <c r="D3" s="6" t="s">
        <v>28</v>
      </c>
      <c r="E3" s="6" t="s">
        <v>1</v>
      </c>
      <c r="F3" s="6" t="s">
        <v>36</v>
      </c>
      <c r="G3" s="7" t="s">
        <v>30</v>
      </c>
    </row>
    <row r="4" spans="1:7" ht="15.75" x14ac:dyDescent="0.25">
      <c r="A4" s="8">
        <v>1</v>
      </c>
      <c r="B4" s="9" t="s">
        <v>29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4" customFormat="1" ht="18.75" x14ac:dyDescent="0.25">
      <c r="A5" s="20" t="s">
        <v>3</v>
      </c>
      <c r="B5" s="21">
        <f>SUM(B6+B16)</f>
        <v>9081009</v>
      </c>
      <c r="C5" s="21">
        <f>SUM(C6+C16)</f>
        <v>1721274.24</v>
      </c>
      <c r="D5" s="21">
        <f>SUM(C5-B5)</f>
        <v>-7359734.7599999998</v>
      </c>
      <c r="E5" s="22">
        <f>SUM(C5/B5)</f>
        <v>0.18954658452601467</v>
      </c>
      <c r="F5" s="21">
        <f>SUM(F6,F16)</f>
        <v>1274791</v>
      </c>
      <c r="G5" s="23">
        <f>SUM(C5-F5)</f>
        <v>446483.24</v>
      </c>
    </row>
    <row r="6" spans="1:7" s="24" customFormat="1" ht="18.75" x14ac:dyDescent="0.25">
      <c r="A6" s="20" t="s">
        <v>4</v>
      </c>
      <c r="B6" s="21">
        <f>SUM(B7:B15)</f>
        <v>8136140</v>
      </c>
      <c r="C6" s="21">
        <f>SUM(C7:C15)</f>
        <v>1510221.24</v>
      </c>
      <c r="D6" s="21">
        <f t="shared" ref="D6:D32" si="0">SUM(C6-B6)</f>
        <v>-6625918.7599999998</v>
      </c>
      <c r="E6" s="22">
        <f t="shared" ref="E6:E32" si="1">SUM(C6/B6)</f>
        <v>0.1856188856140627</v>
      </c>
      <c r="F6" s="21">
        <f>SUM(F7:F15)</f>
        <v>977061</v>
      </c>
      <c r="G6" s="23">
        <f t="shared" ref="G6:G32" si="2">SUM(C6-F6)</f>
        <v>533160.24</v>
      </c>
    </row>
    <row r="7" spans="1:7" ht="18.75" x14ac:dyDescent="0.25">
      <c r="A7" s="12" t="s">
        <v>5</v>
      </c>
      <c r="B7" s="13">
        <v>3797318</v>
      </c>
      <c r="C7" s="16">
        <v>645611</v>
      </c>
      <c r="D7" s="13">
        <f t="shared" si="0"/>
        <v>-3151707</v>
      </c>
      <c r="E7" s="14">
        <f t="shared" si="1"/>
        <v>0.17001762823129377</v>
      </c>
      <c r="F7" s="16">
        <v>393550</v>
      </c>
      <c r="G7" s="15">
        <f t="shared" si="2"/>
        <v>252061</v>
      </c>
    </row>
    <row r="8" spans="1:7" ht="37.5" x14ac:dyDescent="0.25">
      <c r="A8" s="12" t="s">
        <v>6</v>
      </c>
      <c r="B8" s="13">
        <v>68832</v>
      </c>
      <c r="C8" s="16">
        <v>17504</v>
      </c>
      <c r="D8" s="13">
        <f t="shared" si="0"/>
        <v>-51328</v>
      </c>
      <c r="E8" s="14">
        <f t="shared" si="1"/>
        <v>0.25430032543003256</v>
      </c>
      <c r="F8" s="16">
        <v>15805</v>
      </c>
      <c r="G8" s="15">
        <f t="shared" si="2"/>
        <v>1699</v>
      </c>
    </row>
    <row r="9" spans="1:7" ht="18.75" x14ac:dyDescent="0.25">
      <c r="A9" s="12" t="s">
        <v>7</v>
      </c>
      <c r="B9" s="13">
        <v>3263027</v>
      </c>
      <c r="C9" s="16">
        <v>659484</v>
      </c>
      <c r="D9" s="13">
        <f t="shared" si="0"/>
        <v>-2603543</v>
      </c>
      <c r="E9" s="14">
        <f t="shared" si="1"/>
        <v>0.20210804262422591</v>
      </c>
      <c r="F9" s="16">
        <v>416722</v>
      </c>
      <c r="G9" s="15">
        <f t="shared" si="2"/>
        <v>242762</v>
      </c>
    </row>
    <row r="10" spans="1:7" ht="18.75" x14ac:dyDescent="0.25">
      <c r="A10" s="12" t="s">
        <v>8</v>
      </c>
      <c r="B10" s="16">
        <v>311430</v>
      </c>
      <c r="C10" s="16">
        <v>13119</v>
      </c>
      <c r="D10" s="13">
        <f t="shared" si="0"/>
        <v>-298311</v>
      </c>
      <c r="E10" s="14">
        <f t="shared" si="1"/>
        <v>4.2125036123687509E-2</v>
      </c>
      <c r="F10" s="16">
        <v>7319</v>
      </c>
      <c r="G10" s="15">
        <f t="shared" si="2"/>
        <v>5800</v>
      </c>
    </row>
    <row r="11" spans="1:7" s="38" customFormat="1" ht="18.75" x14ac:dyDescent="0.25">
      <c r="A11" s="33" t="s">
        <v>40</v>
      </c>
      <c r="B11" s="34">
        <v>2520</v>
      </c>
      <c r="C11" s="34">
        <v>560</v>
      </c>
      <c r="D11" s="35">
        <f>SUM(C11-B11)</f>
        <v>-1960</v>
      </c>
      <c r="E11" s="36">
        <f>SUM(Таблица1[[#This Row],[Факт на 01.04.2024]]/Таблица1[[#This Row],[Уточненный план на 2024 год]])</f>
        <v>0.22222222222222221</v>
      </c>
      <c r="F11" s="34">
        <v>0</v>
      </c>
      <c r="G11" s="37">
        <f>SUM(C11-F11)</f>
        <v>560</v>
      </c>
    </row>
    <row r="12" spans="1:7" ht="18.75" x14ac:dyDescent="0.25">
      <c r="A12" s="12" t="s">
        <v>9</v>
      </c>
      <c r="B12" s="16">
        <v>542601</v>
      </c>
      <c r="C12" s="17">
        <v>139187</v>
      </c>
      <c r="D12" s="13">
        <f t="shared" si="0"/>
        <v>-403414</v>
      </c>
      <c r="E12" s="14">
        <f t="shared" si="1"/>
        <v>0.25651814132299794</v>
      </c>
      <c r="F12" s="17">
        <v>111857</v>
      </c>
      <c r="G12" s="15">
        <f t="shared" si="2"/>
        <v>27330</v>
      </c>
    </row>
    <row r="13" spans="1:7" ht="18.75" x14ac:dyDescent="0.25">
      <c r="A13" s="12" t="s">
        <v>33</v>
      </c>
      <c r="B13" s="16">
        <v>1769</v>
      </c>
      <c r="C13" s="16">
        <v>115</v>
      </c>
      <c r="D13" s="13">
        <f t="shared" si="0"/>
        <v>-1654</v>
      </c>
      <c r="E13" s="14">
        <f t="shared" si="1"/>
        <v>6.5008479366873942E-2</v>
      </c>
      <c r="F13" s="16">
        <v>22</v>
      </c>
      <c r="G13" s="15">
        <f t="shared" si="2"/>
        <v>93</v>
      </c>
    </row>
    <row r="14" spans="1:7" ht="18.75" x14ac:dyDescent="0.25">
      <c r="A14" s="12" t="s">
        <v>10</v>
      </c>
      <c r="B14" s="16">
        <v>148643</v>
      </c>
      <c r="C14" s="16">
        <v>34641</v>
      </c>
      <c r="D14" s="13">
        <f t="shared" si="0"/>
        <v>-114002</v>
      </c>
      <c r="E14" s="14">
        <f t="shared" si="1"/>
        <v>0.23304831038124904</v>
      </c>
      <c r="F14" s="16">
        <v>31793</v>
      </c>
      <c r="G14" s="15">
        <f t="shared" si="2"/>
        <v>2848</v>
      </c>
    </row>
    <row r="15" spans="1:7" ht="18.75" customHeight="1" x14ac:dyDescent="0.25">
      <c r="A15" s="12" t="s">
        <v>11</v>
      </c>
      <c r="B15" s="16">
        <v>0</v>
      </c>
      <c r="C15" s="16">
        <v>0.24</v>
      </c>
      <c r="D15" s="18" t="s">
        <v>31</v>
      </c>
      <c r="E15" s="14" t="s">
        <v>34</v>
      </c>
      <c r="F15" s="16">
        <v>-7</v>
      </c>
      <c r="G15" s="15">
        <f t="shared" si="2"/>
        <v>7.24</v>
      </c>
    </row>
    <row r="16" spans="1:7" s="24" customFormat="1" ht="18.75" x14ac:dyDescent="0.25">
      <c r="A16" s="20" t="s">
        <v>12</v>
      </c>
      <c r="B16" s="30">
        <f>SUM(B17:B22)</f>
        <v>944869</v>
      </c>
      <c r="C16" s="30">
        <f>SUM(C17:C22)</f>
        <v>211053</v>
      </c>
      <c r="D16" s="21">
        <f t="shared" si="0"/>
        <v>-733816</v>
      </c>
      <c r="E16" s="22">
        <f t="shared" si="1"/>
        <v>0.22336747210459862</v>
      </c>
      <c r="F16" s="30">
        <f>SUM(F17:F22)</f>
        <v>297730</v>
      </c>
      <c r="G16" s="23">
        <f t="shared" si="2"/>
        <v>-86677</v>
      </c>
    </row>
    <row r="17" spans="1:7" ht="37.5" x14ac:dyDescent="0.25">
      <c r="A17" s="12" t="s">
        <v>13</v>
      </c>
      <c r="B17" s="16">
        <v>663405</v>
      </c>
      <c r="C17" s="16">
        <v>129546</v>
      </c>
      <c r="D17" s="13">
        <f t="shared" si="0"/>
        <v>-533859</v>
      </c>
      <c r="E17" s="14">
        <f t="shared" si="1"/>
        <v>0.19527437990367874</v>
      </c>
      <c r="F17" s="16">
        <v>174718</v>
      </c>
      <c r="G17" s="15">
        <f t="shared" si="2"/>
        <v>-45172</v>
      </c>
    </row>
    <row r="18" spans="1:7" ht="18.75" x14ac:dyDescent="0.25">
      <c r="A18" s="12" t="s">
        <v>14</v>
      </c>
      <c r="B18" s="16">
        <v>52655</v>
      </c>
      <c r="C18" s="16">
        <v>4441</v>
      </c>
      <c r="D18" s="13">
        <f t="shared" si="0"/>
        <v>-48214</v>
      </c>
      <c r="E18" s="14">
        <f t="shared" si="1"/>
        <v>8.4341468046719215E-2</v>
      </c>
      <c r="F18" s="16">
        <v>25748</v>
      </c>
      <c r="G18" s="15">
        <f t="shared" si="2"/>
        <v>-21307</v>
      </c>
    </row>
    <row r="19" spans="1:7" ht="18.75" x14ac:dyDescent="0.25">
      <c r="A19" s="12" t="s">
        <v>15</v>
      </c>
      <c r="B19" s="16">
        <v>16307</v>
      </c>
      <c r="C19" s="16">
        <v>3298</v>
      </c>
      <c r="D19" s="13">
        <f t="shared" si="0"/>
        <v>-13009</v>
      </c>
      <c r="E19" s="14">
        <f t="shared" si="1"/>
        <v>0.2022444349052554</v>
      </c>
      <c r="F19" s="16">
        <v>6305</v>
      </c>
      <c r="G19" s="15">
        <f t="shared" si="2"/>
        <v>-3007</v>
      </c>
    </row>
    <row r="20" spans="1:7" ht="18.75" x14ac:dyDescent="0.25">
      <c r="A20" s="12" t="s">
        <v>16</v>
      </c>
      <c r="B20" s="16">
        <v>181000</v>
      </c>
      <c r="C20" s="16">
        <v>63743</v>
      </c>
      <c r="D20" s="13">
        <f t="shared" si="0"/>
        <v>-117257</v>
      </c>
      <c r="E20" s="14">
        <f t="shared" si="1"/>
        <v>0.35217127071823207</v>
      </c>
      <c r="F20" s="16">
        <v>81753</v>
      </c>
      <c r="G20" s="15">
        <f t="shared" si="2"/>
        <v>-18010</v>
      </c>
    </row>
    <row r="21" spans="1:7" ht="18.75" x14ac:dyDescent="0.25">
      <c r="A21" s="12" t="s">
        <v>17</v>
      </c>
      <c r="B21" s="16">
        <v>24723</v>
      </c>
      <c r="C21" s="16">
        <v>8284</v>
      </c>
      <c r="D21" s="13">
        <f t="shared" si="0"/>
        <v>-16439</v>
      </c>
      <c r="E21" s="14">
        <f t="shared" si="1"/>
        <v>0.33507260445738785</v>
      </c>
      <c r="F21" s="16">
        <v>6677</v>
      </c>
      <c r="G21" s="15">
        <f t="shared" si="2"/>
        <v>1607</v>
      </c>
    </row>
    <row r="22" spans="1:7" ht="18.75" x14ac:dyDescent="0.25">
      <c r="A22" s="19" t="s">
        <v>18</v>
      </c>
      <c r="B22" s="16">
        <v>6779</v>
      </c>
      <c r="C22" s="17">
        <v>1741</v>
      </c>
      <c r="D22" s="13">
        <f t="shared" si="0"/>
        <v>-5038</v>
      </c>
      <c r="E22" s="14">
        <f t="shared" si="1"/>
        <v>0.25682254019766926</v>
      </c>
      <c r="F22" s="17">
        <v>2529</v>
      </c>
      <c r="G22" s="15">
        <f t="shared" si="2"/>
        <v>-788</v>
      </c>
    </row>
    <row r="23" spans="1:7" s="24" customFormat="1" ht="18.75" x14ac:dyDescent="0.25">
      <c r="A23" s="31" t="s">
        <v>19</v>
      </c>
      <c r="B23" s="30">
        <f>SUM(B24:B31)</f>
        <v>16974498</v>
      </c>
      <c r="C23" s="30">
        <f>SUM(C24:C31)</f>
        <v>2889855</v>
      </c>
      <c r="D23" s="21">
        <f t="shared" si="0"/>
        <v>-14084643</v>
      </c>
      <c r="E23" s="22">
        <f t="shared" si="1"/>
        <v>0.17024686090864072</v>
      </c>
      <c r="F23" s="30">
        <f>SUM(F24:F31)</f>
        <v>2417812</v>
      </c>
      <c r="G23" s="23">
        <f t="shared" si="2"/>
        <v>472043</v>
      </c>
    </row>
    <row r="24" spans="1:7" ht="18.75" x14ac:dyDescent="0.25">
      <c r="A24" s="19" t="s">
        <v>20</v>
      </c>
      <c r="B24" s="16">
        <v>1074292</v>
      </c>
      <c r="C24" s="16">
        <v>95191</v>
      </c>
      <c r="D24" s="13">
        <f t="shared" si="0"/>
        <v>-979101</v>
      </c>
      <c r="E24" s="14">
        <f t="shared" si="1"/>
        <v>8.8608125165225093E-2</v>
      </c>
      <c r="F24" s="16">
        <v>109164</v>
      </c>
      <c r="G24" s="15">
        <f t="shared" si="2"/>
        <v>-13973</v>
      </c>
    </row>
    <row r="25" spans="1:7" ht="24" customHeight="1" x14ac:dyDescent="0.25">
      <c r="A25" s="19" t="s">
        <v>21</v>
      </c>
      <c r="B25" s="16">
        <v>9031077</v>
      </c>
      <c r="C25" s="16">
        <v>1266030</v>
      </c>
      <c r="D25" s="13">
        <f t="shared" si="0"/>
        <v>-7765047</v>
      </c>
      <c r="E25" s="14">
        <f t="shared" si="1"/>
        <v>0.1401859379562371</v>
      </c>
      <c r="F25" s="16">
        <v>967638</v>
      </c>
      <c r="G25" s="15">
        <f t="shared" si="2"/>
        <v>298392</v>
      </c>
    </row>
    <row r="26" spans="1:7" ht="18.75" x14ac:dyDescent="0.25">
      <c r="A26" s="19" t="s">
        <v>22</v>
      </c>
      <c r="B26" s="16">
        <v>6616919</v>
      </c>
      <c r="C26" s="16">
        <v>1465818</v>
      </c>
      <c r="D26" s="13">
        <f t="shared" si="0"/>
        <v>-5151101</v>
      </c>
      <c r="E26" s="14">
        <f t="shared" si="1"/>
        <v>0.22152575843833058</v>
      </c>
      <c r="F26" s="16">
        <v>1282058</v>
      </c>
      <c r="G26" s="15">
        <f t="shared" si="2"/>
        <v>183760</v>
      </c>
    </row>
    <row r="27" spans="1:7" ht="18.75" x14ac:dyDescent="0.25">
      <c r="A27" s="19" t="s">
        <v>23</v>
      </c>
      <c r="B27" s="16">
        <v>251906</v>
      </c>
      <c r="C27" s="16">
        <v>63278</v>
      </c>
      <c r="D27" s="13">
        <f t="shared" si="0"/>
        <v>-188628</v>
      </c>
      <c r="E27" s="14">
        <f t="shared" si="1"/>
        <v>0.25119687502481086</v>
      </c>
      <c r="F27" s="16">
        <v>61353</v>
      </c>
      <c r="G27" s="15">
        <f t="shared" si="2"/>
        <v>1925</v>
      </c>
    </row>
    <row r="28" spans="1:7" ht="18.75" x14ac:dyDescent="0.25">
      <c r="A28" s="19" t="s">
        <v>24</v>
      </c>
      <c r="B28" s="16">
        <v>268</v>
      </c>
      <c r="C28" s="16">
        <v>40</v>
      </c>
      <c r="D28" s="13">
        <f t="shared" si="0"/>
        <v>-228</v>
      </c>
      <c r="E28" s="14">
        <f t="shared" si="1"/>
        <v>0.14925373134328357</v>
      </c>
      <c r="F28" s="16">
        <v>52</v>
      </c>
      <c r="G28" s="15">
        <f t="shared" si="2"/>
        <v>-12</v>
      </c>
    </row>
    <row r="29" spans="1:7" ht="18.75" x14ac:dyDescent="0.25">
      <c r="A29" s="19" t="s">
        <v>25</v>
      </c>
      <c r="B29" s="16">
        <v>36</v>
      </c>
      <c r="C29" s="16">
        <v>0</v>
      </c>
      <c r="D29" s="13">
        <f t="shared" si="0"/>
        <v>-36</v>
      </c>
      <c r="E29" s="14">
        <f t="shared" si="1"/>
        <v>0</v>
      </c>
      <c r="F29" s="16">
        <v>2</v>
      </c>
      <c r="G29" s="15">
        <f t="shared" si="2"/>
        <v>-2</v>
      </c>
    </row>
    <row r="30" spans="1:7" ht="39" customHeight="1" x14ac:dyDescent="0.25">
      <c r="A30" s="32" t="s">
        <v>35</v>
      </c>
      <c r="B30" s="16">
        <v>0</v>
      </c>
      <c r="C30" s="16">
        <v>545</v>
      </c>
      <c r="D30" s="13">
        <f t="shared" si="0"/>
        <v>545</v>
      </c>
      <c r="E30" s="14" t="s">
        <v>34</v>
      </c>
      <c r="F30" s="16">
        <v>189</v>
      </c>
      <c r="G30" s="15">
        <f t="shared" si="2"/>
        <v>356</v>
      </c>
    </row>
    <row r="31" spans="1:7" ht="42.75" customHeight="1" x14ac:dyDescent="0.25">
      <c r="A31" s="19" t="s">
        <v>26</v>
      </c>
      <c r="B31" s="16">
        <v>0</v>
      </c>
      <c r="C31" s="16">
        <v>-1047</v>
      </c>
      <c r="D31" s="13">
        <f t="shared" si="0"/>
        <v>-1047</v>
      </c>
      <c r="E31" s="14" t="s">
        <v>34</v>
      </c>
      <c r="F31" s="16">
        <v>-2644</v>
      </c>
      <c r="G31" s="15">
        <f t="shared" si="2"/>
        <v>1597</v>
      </c>
    </row>
    <row r="32" spans="1:7" s="24" customFormat="1" ht="18.75" x14ac:dyDescent="0.25">
      <c r="A32" s="25" t="s">
        <v>27</v>
      </c>
      <c r="B32" s="26">
        <f>SUM(B23,B5)</f>
        <v>26055507</v>
      </c>
      <c r="C32" s="26">
        <f>SUM(C23,C5)</f>
        <v>4611129.24</v>
      </c>
      <c r="D32" s="27">
        <f t="shared" si="0"/>
        <v>-21444377.759999998</v>
      </c>
      <c r="E32" s="28">
        <f t="shared" si="1"/>
        <v>0.17697330702488345</v>
      </c>
      <c r="F32" s="26">
        <f>SUM(F23,F5)</f>
        <v>3692603</v>
      </c>
      <c r="G32" s="29">
        <f t="shared" si="2"/>
        <v>918526.24000000022</v>
      </c>
    </row>
    <row r="34" spans="1:1" ht="16.5" x14ac:dyDescent="0.25">
      <c r="A34" s="3"/>
    </row>
  </sheetData>
  <mergeCells count="1">
    <mergeCell ref="A1:G1"/>
  </mergeCells>
  <pageMargins left="0.33" right="0.22" top="0.42" bottom="0.31" header="0.31496062992125984" footer="0.18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2024-04-03T07:16:14Z</cp:lastPrinted>
  <dcterms:created xsi:type="dcterms:W3CDTF">2020-04-13T17:43:05Z</dcterms:created>
  <dcterms:modified xsi:type="dcterms:W3CDTF">2024-04-04T09:41:48Z</dcterms:modified>
</cp:coreProperties>
</file>