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enikolvi\Documents\Проект бюджета 2024\Решение ОГС 2024-2026\Решение с приложениями окончательный вариант\"/>
    </mc:Choice>
  </mc:AlternateContent>
  <bookViews>
    <workbookView xWindow="480" yWindow="180" windowWidth="27795" windowHeight="12525"/>
  </bookViews>
  <sheets>
    <sheet name="проект ДФ 2024-26 (пр.2)-попр " sheetId="1" r:id="rId1"/>
  </sheets>
  <definedNames>
    <definedName name="_xlnm.Print_Titles" localSheetId="0">'проект ДФ 2024-26 (пр.2)-попр '!$6:$8</definedName>
    <definedName name="_xlnm.Print_Area" localSheetId="0">'проект ДФ 2024-26 (пр.2)-попр '!$A$1:$E$55</definedName>
  </definedNames>
  <calcPr calcId="152511" iterate="1"/>
</workbook>
</file>

<file path=xl/calcChain.xml><?xml version="1.0" encoding="utf-8"?>
<calcChain xmlns="http://schemas.openxmlformats.org/spreadsheetml/2006/main">
  <c r="F53" i="1" l="1"/>
  <c r="F50" i="1"/>
  <c r="C55" i="1"/>
  <c r="C10" i="1" s="1"/>
  <c r="C53" i="1"/>
  <c r="C14" i="1"/>
  <c r="C15" i="1" l="1"/>
  <c r="C11" i="1"/>
  <c r="C12" i="1"/>
  <c r="E50" i="1"/>
  <c r="D50" i="1"/>
  <c r="E51" i="1"/>
  <c r="D51" i="1"/>
  <c r="C51" i="1"/>
  <c r="E53" i="1"/>
  <c r="D53" i="1"/>
  <c r="D47" i="1" l="1"/>
  <c r="C47" i="1"/>
  <c r="D44" i="1"/>
  <c r="C44" i="1"/>
  <c r="D48" i="1"/>
  <c r="C48" i="1"/>
  <c r="D45" i="1"/>
  <c r="C45" i="1"/>
  <c r="C22" i="1"/>
  <c r="C28" i="1"/>
  <c r="C29" i="1"/>
  <c r="C35" i="1"/>
  <c r="C34" i="1"/>
  <c r="C18" i="1"/>
  <c r="C24" i="1"/>
  <c r="C25" i="1"/>
  <c r="C37" i="1"/>
  <c r="C38" i="1"/>
  <c r="C39" i="1"/>
  <c r="C36" i="1" l="1"/>
  <c r="C54" i="1"/>
  <c r="E52" i="1"/>
  <c r="D52" i="1"/>
  <c r="C52" i="1"/>
  <c r="E10" i="1"/>
  <c r="D49" i="1"/>
  <c r="C49" i="1"/>
  <c r="D46" i="1"/>
  <c r="C46" i="1"/>
  <c r="D43" i="1"/>
  <c r="C43" i="1"/>
  <c r="D40" i="1"/>
  <c r="C40" i="1"/>
  <c r="C33" i="1"/>
  <c r="D30" i="1"/>
  <c r="C30" i="1"/>
  <c r="D27" i="1"/>
  <c r="C27" i="1"/>
  <c r="C23" i="1"/>
  <c r="C21" i="1"/>
  <c r="C17" i="1"/>
  <c r="D16" i="1"/>
  <c r="D12" i="1" s="1"/>
  <c r="C16" i="1"/>
  <c r="D15" i="1"/>
  <c r="D11" i="1" s="1"/>
  <c r="D14" i="1"/>
  <c r="D10" i="1" s="1"/>
  <c r="E12" i="1"/>
  <c r="E11" i="1"/>
  <c r="E9" i="1" l="1"/>
  <c r="D9" i="1"/>
  <c r="C9" i="1"/>
  <c r="D13" i="1"/>
  <c r="E49" i="1"/>
  <c r="C13" i="1"/>
</calcChain>
</file>

<file path=xl/sharedStrings.xml><?xml version="1.0" encoding="utf-8"?>
<sst xmlns="http://schemas.openxmlformats.org/spreadsheetml/2006/main" count="72" uniqueCount="43">
  <si>
    <t>Целевые направления расходования средств дорожного фонда</t>
  </si>
  <si>
    <t xml:space="preserve">муниципального образования "город Оренбург"                                       </t>
  </si>
  <si>
    <t>на 2024 год и на плановый период 2025 и 2026 годов</t>
  </si>
  <si>
    <t>(руб.)</t>
  </si>
  <si>
    <t>№ п/п</t>
  </si>
  <si>
    <t xml:space="preserve">Наименование </t>
  </si>
  <si>
    <t xml:space="preserve">2024 г.       </t>
  </si>
  <si>
    <t>Плановый период</t>
  </si>
  <si>
    <t>2025 г.</t>
  </si>
  <si>
    <t>2026 г.</t>
  </si>
  <si>
    <t>Всего, в том числе</t>
  </si>
  <si>
    <t>городской бюджет</t>
  </si>
  <si>
    <t>областной бюджет</t>
  </si>
  <si>
    <t>федеральный бюджет</t>
  </si>
  <si>
    <t>1</t>
  </si>
  <si>
    <t xml:space="preserve">Проектирование, строительство, реконструкция автомобильных дорог общего пользования местного значения, проведение проектно-изыскательских работ, научно-исследовательских, опытно-конструкторских при осуществлении дорожной деятельности, в том числе  </t>
  </si>
  <si>
    <t>1.1</t>
  </si>
  <si>
    <r>
      <t>Строительство дороги у</t>
    </r>
    <r>
      <rPr>
        <sz val="20"/>
        <color indexed="8"/>
        <rFont val="Times New Roman"/>
        <family val="1"/>
        <charset val="204"/>
      </rPr>
      <t>л. Маршала Советского Союза Рокоссовского, соединяющей ул. Терешковой и пр. Победы 
в г. Оренбурге. Участок, соединяющий ул. Терешковой и пр. Победы в г. Оренбурге. 1 пусковой комплекс</t>
    </r>
  </si>
  <si>
    <t>1.2</t>
  </si>
  <si>
    <t>Строительство магистрали районного значения, соединяющая ул. Степана Разина и Загородное шоссе, (Дублер ул. Чкалова)
в г. Оренбурге</t>
  </si>
  <si>
    <t>1.3</t>
  </si>
  <si>
    <t>Строительство магистрали районного значения, соединяющая ул. Степана Разина и Загородное шоссе, (Дублер ул. Чкалова)
в г. Оренбурге. 1 этап</t>
  </si>
  <si>
    <t>1.4</t>
  </si>
  <si>
    <r>
      <t xml:space="preserve">Магистраль  районного значения, соединяющая ул. Степана Разина и Загородное шоссе, </t>
    </r>
    <r>
      <rPr>
        <sz val="20"/>
        <color indexed="8"/>
        <rFont val="Times New Roman"/>
        <family val="1"/>
        <charset val="204"/>
      </rPr>
      <t>(Дублер ул. Чкалова) 
в г. Оренбурге. Этап 1.1</t>
    </r>
  </si>
  <si>
    <t>1.5</t>
  </si>
  <si>
    <r>
      <t xml:space="preserve">Магистраль  районного значения, соединяющая ул. Степана Разина и Загородное шоссе, </t>
    </r>
    <r>
      <rPr>
        <sz val="20"/>
        <color indexed="8"/>
        <rFont val="Times New Roman"/>
        <family val="1"/>
        <charset val="204"/>
      </rPr>
      <t>(Дублер ул. Чкалова) 
в г. Оренбурге. Этап 1.2</t>
    </r>
  </si>
  <si>
    <t>1.6</t>
  </si>
  <si>
    <r>
      <t xml:space="preserve">Магистраль  районного значения, соединяющая ул. Степана Разина и Загородное шоссе, </t>
    </r>
    <r>
      <rPr>
        <sz val="20"/>
        <color indexed="8"/>
        <rFont val="Times New Roman"/>
        <family val="1"/>
        <charset val="204"/>
      </rPr>
      <t>(Дублер ул. Чкалова) 
в г. Оренбурге. 2 этап</t>
    </r>
  </si>
  <si>
    <t>1.7</t>
  </si>
  <si>
    <r>
      <t xml:space="preserve">Магистраль районного значения, соединяющая ул. Степана Разина и Загородное шоссе, </t>
    </r>
    <r>
      <rPr>
        <sz val="20"/>
        <color indexed="8"/>
        <rFont val="Times New Roman"/>
        <family val="1"/>
        <charset val="204"/>
      </rPr>
      <t>(Дублер ул. Чкалова) 
в г. Оренбурге. 3 этап</t>
    </r>
  </si>
  <si>
    <t>1.8</t>
  </si>
  <si>
    <t>Создание объектов транспортной инфраструктуры в целях реализации инфраструктурных проектов (строительство транспортной развязки на пересечении ул. Гаранькина и Загородного шоссе  в г. Оренбурге)</t>
  </si>
  <si>
    <t>1.9</t>
  </si>
  <si>
    <t xml:space="preserve">Строительство автомобильной дороги от ул. Тихой до ул. Автомобилистов (1 этап) </t>
  </si>
  <si>
    <t>1.10</t>
  </si>
  <si>
    <t>Строительство автомобильной дороги ул. Тихая (2 этап)</t>
  </si>
  <si>
    <t>2</t>
  </si>
  <si>
    <t xml:space="preserve">Капитальный ремонт и ремонт автомобильных дорог общего пользования местного значения (включая проектирование соответствующих работ и проведение необходимых государственных экспертиз), в том числе                                       </t>
  </si>
  <si>
    <t>3</t>
  </si>
  <si>
    <r>
      <rPr>
        <sz val="22"/>
        <rFont val="Times New Roman"/>
        <family val="1"/>
        <charset val="204"/>
      </rPr>
      <t>Содержание автомобильных дорог общего пользования местного значения, инвентаризация и паспортизация автомобильных дорог, оформление права муниципальной собственности на автомобильные дороги и земельные участки, на которых они расположены,  обеспечение мероприятий по безопасности дорожного движения, содержание муниципальных учреждений, осуществляющих дорожную деятельность в отношении автомобильных дорог общего пользования</t>
    </r>
    <r>
      <rPr>
        <i/>
        <sz val="22"/>
        <rFont val="Times New Roman"/>
        <family val="1"/>
        <charset val="204"/>
      </rPr>
      <t xml:space="preserve">  </t>
    </r>
    <r>
      <rPr>
        <sz val="22"/>
        <rFont val="Times New Roman"/>
        <family val="1"/>
        <charset val="204"/>
      </rPr>
      <t>местного значения, приобретение специализированной техники, необходимой для проведения работ по содержанию автомобильных дорог общего пользования местного значения</t>
    </r>
    <r>
      <rPr>
        <i/>
        <sz val="22"/>
        <rFont val="Times New Roman"/>
        <family val="1"/>
        <charset val="204"/>
      </rPr>
      <t xml:space="preserve">                                                     </t>
    </r>
  </si>
  <si>
    <t>4</t>
  </si>
  <si>
    <t>Капитальный ремонт и ремонт дворовых территорий многоквартирных домов, проездов к дворовым территориям многоквартирных домов, благоустройство дворовых территорий многоквартирных домов в части ремонта асфальтобетонного покрытия проезжей части, внутриквартальных проездов, автомобильных стоянок, устройство, асфальтирование и ремонт пешеходных тротуаров</t>
  </si>
  <si>
    <r>
      <t xml:space="preserve">Приложение 12
к решению Совета
от </t>
    </r>
    <r>
      <rPr>
        <u/>
        <sz val="22"/>
        <rFont val="Times New Roman"/>
        <family val="1"/>
        <charset val="204"/>
      </rPr>
      <t xml:space="preserve">   22.12.2023     </t>
    </r>
    <r>
      <rPr>
        <sz val="22"/>
        <rFont val="Times New Roman"/>
        <family val="1"/>
        <charset val="204"/>
      </rPr>
      <t xml:space="preserve"> № </t>
    </r>
    <r>
      <rPr>
        <u/>
        <sz val="22"/>
        <rFont val="Times New Roman"/>
        <family val="1"/>
        <charset val="204"/>
      </rPr>
      <t xml:space="preserve">   444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</si>
</sst>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5" x14ac:knownFonts="1">
    <font>
      <sz val="14"/>
      <name val="Times New Roman"/>
      <charset val="204"/>
    </font>
    <font>
      <sz val="22"/>
      <name val="Times New Roman"/>
      <family val="1"/>
      <charset val="204"/>
    </font>
    <font>
      <sz val="25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21"/>
      <name val="Times New Roman"/>
      <family val="1"/>
      <charset val="204"/>
    </font>
    <font>
      <sz val="24"/>
      <name val="Times New Roman"/>
      <family val="1"/>
      <charset val="204"/>
    </font>
    <font>
      <sz val="16"/>
      <name val="Times New Roman"/>
      <family val="1"/>
      <charset val="204"/>
    </font>
    <font>
      <i/>
      <sz val="24"/>
      <color indexed="8"/>
      <name val="Times New Roman"/>
      <family val="1"/>
      <charset val="204"/>
    </font>
    <font>
      <i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name val="Times New Roman"/>
      <family val="1"/>
      <charset val="204"/>
    </font>
    <font>
      <i/>
      <sz val="22"/>
      <color indexed="8"/>
      <name val="Times New Roman"/>
      <family val="1"/>
      <charset val="204"/>
    </font>
    <font>
      <i/>
      <sz val="22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i/>
      <sz val="20"/>
      <color indexed="8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Helv"/>
    </font>
    <font>
      <u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0" fontId="22" fillId="0" borderId="0"/>
    <xf numFmtId="0" fontId="23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/>
    <xf numFmtId="0" fontId="5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11" fillId="0" borderId="0" xfId="0" applyNumberFormat="1" applyFont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vertical="center" wrapText="1"/>
      <protection hidden="1"/>
    </xf>
    <xf numFmtId="4" fontId="19" fillId="2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normal" xfId="1"/>
    <cellStyle name="Обычный" xfId="0" builtinId="0"/>
    <cellStyle name="Обычный 2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view="pageBreakPreview" zoomScale="67" zoomScaleNormal="50" zoomScaleSheetLayoutView="67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:E2"/>
    </sheetView>
  </sheetViews>
  <sheetFormatPr defaultRowHeight="18.75" x14ac:dyDescent="0.3"/>
  <cols>
    <col min="1" max="1" width="6.88671875" customWidth="1"/>
    <col min="2" max="2" width="165.6640625" customWidth="1"/>
    <col min="3" max="3" width="28.5546875" customWidth="1"/>
    <col min="4" max="4" width="28.21875" customWidth="1"/>
    <col min="5" max="5" width="28.33203125" customWidth="1"/>
    <col min="6" max="6" width="106.77734375" customWidth="1"/>
  </cols>
  <sheetData>
    <row r="1" spans="1:5" ht="105" customHeight="1" x14ac:dyDescent="0.3">
      <c r="D1" s="44" t="s">
        <v>42</v>
      </c>
      <c r="E1" s="44"/>
    </row>
    <row r="2" spans="1:5" ht="37.5" customHeight="1" x14ac:dyDescent="0.3">
      <c r="A2" s="45" t="s">
        <v>0</v>
      </c>
      <c r="B2" s="45"/>
      <c r="C2" s="45"/>
      <c r="D2" s="45"/>
      <c r="E2" s="45"/>
    </row>
    <row r="3" spans="1:5" ht="37.5" customHeight="1" x14ac:dyDescent="0.3">
      <c r="A3" s="46" t="s">
        <v>1</v>
      </c>
      <c r="B3" s="46"/>
      <c r="C3" s="46"/>
      <c r="D3" s="46"/>
      <c r="E3" s="46"/>
    </row>
    <row r="4" spans="1:5" ht="37.5" customHeight="1" x14ac:dyDescent="0.3">
      <c r="A4" s="45" t="s">
        <v>2</v>
      </c>
      <c r="B4" s="45"/>
      <c r="C4" s="45"/>
      <c r="D4" s="45"/>
      <c r="E4" s="45"/>
    </row>
    <row r="5" spans="1:5" ht="30" customHeight="1" x14ac:dyDescent="0.4">
      <c r="A5" s="1"/>
      <c r="B5" s="2"/>
      <c r="C5" s="3"/>
      <c r="D5" s="4"/>
      <c r="E5" s="5" t="s">
        <v>3</v>
      </c>
    </row>
    <row r="6" spans="1:5" ht="36.950000000000003" customHeight="1" x14ac:dyDescent="0.3">
      <c r="A6" s="47" t="s">
        <v>4</v>
      </c>
      <c r="B6" s="47" t="s">
        <v>5</v>
      </c>
      <c r="C6" s="47" t="s">
        <v>6</v>
      </c>
      <c r="D6" s="47" t="s">
        <v>7</v>
      </c>
      <c r="E6" s="47"/>
    </row>
    <row r="7" spans="1:5" ht="44.25" customHeight="1" x14ac:dyDescent="0.3">
      <c r="A7" s="47"/>
      <c r="B7" s="47"/>
      <c r="C7" s="47"/>
      <c r="D7" s="6" t="s">
        <v>8</v>
      </c>
      <c r="E7" s="6" t="s">
        <v>9</v>
      </c>
    </row>
    <row r="8" spans="1:5" ht="24" customHeight="1" x14ac:dyDescent="0.3">
      <c r="A8" s="7">
        <v>1</v>
      </c>
      <c r="B8" s="7">
        <v>2</v>
      </c>
      <c r="C8" s="8">
        <v>3</v>
      </c>
      <c r="D8" s="8">
        <v>4</v>
      </c>
      <c r="E8" s="8">
        <v>5</v>
      </c>
    </row>
    <row r="9" spans="1:5" s="12" customFormat="1" ht="45" customHeight="1" x14ac:dyDescent="0.3">
      <c r="A9" s="9"/>
      <c r="B9" s="10" t="s">
        <v>10</v>
      </c>
      <c r="C9" s="11">
        <f>C10+C11+C12</f>
        <v>5928228869</v>
      </c>
      <c r="D9" s="11">
        <f>D10+D11+D12</f>
        <v>4783209750</v>
      </c>
      <c r="E9" s="11">
        <f>E10+E11+E12</f>
        <v>2310314200</v>
      </c>
    </row>
    <row r="10" spans="1:5" ht="33.950000000000003" customHeight="1" x14ac:dyDescent="0.3">
      <c r="A10" s="13"/>
      <c r="B10" s="14" t="s">
        <v>11</v>
      </c>
      <c r="C10" s="15">
        <f>C14+C50+C53+C55</f>
        <v>1006435869</v>
      </c>
      <c r="D10" s="15">
        <f>D14+D50+D53+D55</f>
        <v>941007850</v>
      </c>
      <c r="E10" s="15">
        <f>E14+E50+E53+E55</f>
        <v>1040969300</v>
      </c>
    </row>
    <row r="11" spans="1:5" ht="33.950000000000003" customHeight="1" x14ac:dyDescent="0.3">
      <c r="A11" s="13"/>
      <c r="B11" s="14" t="s">
        <v>12</v>
      </c>
      <c r="C11" s="15">
        <f>C15+C51</f>
        <v>4287153600</v>
      </c>
      <c r="D11" s="15">
        <f>D15+D51</f>
        <v>3842201900</v>
      </c>
      <c r="E11" s="15">
        <f>E15+E51</f>
        <v>1269344900</v>
      </c>
    </row>
    <row r="12" spans="1:5" ht="33.950000000000003" customHeight="1" x14ac:dyDescent="0.3">
      <c r="A12" s="13"/>
      <c r="B12" s="14" t="s">
        <v>13</v>
      </c>
      <c r="C12" s="15">
        <f>C16</f>
        <v>634639400</v>
      </c>
      <c r="D12" s="15">
        <f>D16</f>
        <v>0</v>
      </c>
      <c r="E12" s="15">
        <f>E16</f>
        <v>0</v>
      </c>
    </row>
    <row r="13" spans="1:5" ht="91.5" customHeight="1" x14ac:dyDescent="0.3">
      <c r="A13" s="16" t="s">
        <v>14</v>
      </c>
      <c r="B13" s="17" t="s">
        <v>15</v>
      </c>
      <c r="C13" s="27">
        <f>C14+C15+C16</f>
        <v>3698593960</v>
      </c>
      <c r="D13" s="27">
        <f>D14+D15+D16</f>
        <v>2584165843</v>
      </c>
      <c r="E13" s="18"/>
    </row>
    <row r="14" spans="1:5" ht="34.5" customHeight="1" x14ac:dyDescent="0.3">
      <c r="A14" s="19"/>
      <c r="B14" s="20" t="s">
        <v>11</v>
      </c>
      <c r="C14" s="21">
        <f>C18+C24+C28+C31+C34+C37+C41+C44+C47</f>
        <v>46145860</v>
      </c>
      <c r="D14" s="21">
        <f>D18+D24+D28+D31+D34+D37+D41+D44+D47</f>
        <v>11308843</v>
      </c>
      <c r="E14" s="21"/>
    </row>
    <row r="15" spans="1:5" ht="34.5" customHeight="1" x14ac:dyDescent="0.3">
      <c r="A15" s="19"/>
      <c r="B15" s="20" t="s">
        <v>12</v>
      </c>
      <c r="C15" s="21">
        <f>C19+C22+C25++C29+C32+C35+C38+C42+C45+C48</f>
        <v>3017808700</v>
      </c>
      <c r="D15" s="21">
        <f>D19+D22+D25++D29+D32+D35+D38+D42+D45+D48</f>
        <v>2572857000</v>
      </c>
      <c r="E15" s="21"/>
    </row>
    <row r="16" spans="1:5" ht="34.5" customHeight="1" x14ac:dyDescent="0.3">
      <c r="A16" s="19"/>
      <c r="B16" s="20" t="s">
        <v>13</v>
      </c>
      <c r="C16" s="21">
        <f>C20+C26+C39</f>
        <v>634639400</v>
      </c>
      <c r="D16" s="21">
        <f>D20+D26+D39</f>
        <v>0</v>
      </c>
      <c r="E16" s="21"/>
    </row>
    <row r="17" spans="1:5" ht="67.5" customHeight="1" x14ac:dyDescent="0.3">
      <c r="A17" s="22" t="s">
        <v>16</v>
      </c>
      <c r="B17" s="28" t="s">
        <v>17</v>
      </c>
      <c r="C17" s="29">
        <f>C18+C19+C20</f>
        <v>122912700</v>
      </c>
      <c r="D17" s="27"/>
      <c r="E17" s="27"/>
    </row>
    <row r="18" spans="1:5" ht="34.5" customHeight="1" x14ac:dyDescent="0.3">
      <c r="A18" s="22"/>
      <c r="B18" s="30" t="s">
        <v>11</v>
      </c>
      <c r="C18" s="31">
        <f>2730000-271700</f>
        <v>2458300</v>
      </c>
      <c r="D18" s="32"/>
      <c r="E18" s="32"/>
    </row>
    <row r="19" spans="1:5" ht="34.5" customHeight="1" x14ac:dyDescent="0.3">
      <c r="A19" s="22"/>
      <c r="B19" s="30" t="s">
        <v>12</v>
      </c>
      <c r="C19" s="31">
        <v>4818200</v>
      </c>
      <c r="D19" s="32"/>
      <c r="E19" s="32"/>
    </row>
    <row r="20" spans="1:5" ht="34.5" customHeight="1" x14ac:dyDescent="0.3">
      <c r="A20" s="23"/>
      <c r="B20" s="30" t="s">
        <v>13</v>
      </c>
      <c r="C20" s="31">
        <v>115636200</v>
      </c>
      <c r="D20" s="32"/>
      <c r="E20" s="32"/>
    </row>
    <row r="21" spans="1:5" ht="55.5" customHeight="1" x14ac:dyDescent="0.3">
      <c r="A21" s="22" t="s">
        <v>18</v>
      </c>
      <c r="B21" s="33" t="s">
        <v>19</v>
      </c>
      <c r="C21" s="29">
        <f>C22</f>
        <v>387805000</v>
      </c>
      <c r="D21" s="32"/>
      <c r="E21" s="34"/>
    </row>
    <row r="22" spans="1:5" ht="34.5" customHeight="1" x14ac:dyDescent="0.3">
      <c r="A22" s="23"/>
      <c r="B22" s="30" t="s">
        <v>12</v>
      </c>
      <c r="C22" s="31">
        <f>300000000+87805000</f>
        <v>387805000</v>
      </c>
      <c r="D22" s="32"/>
      <c r="E22" s="35"/>
    </row>
    <row r="23" spans="1:5" ht="57" customHeight="1" x14ac:dyDescent="0.3">
      <c r="A23" s="22" t="s">
        <v>20</v>
      </c>
      <c r="B23" s="33" t="s">
        <v>21</v>
      </c>
      <c r="C23" s="36">
        <f>C24+C25+C26</f>
        <v>257234400</v>
      </c>
      <c r="D23" s="36"/>
      <c r="E23" s="35"/>
    </row>
    <row r="24" spans="1:5" ht="34.5" customHeight="1" x14ac:dyDescent="0.3">
      <c r="A24" s="22"/>
      <c r="B24" s="30" t="s">
        <v>11</v>
      </c>
      <c r="C24" s="35">
        <f>2729800+2415000</f>
        <v>5144800</v>
      </c>
      <c r="D24" s="35"/>
      <c r="E24" s="35"/>
    </row>
    <row r="25" spans="1:5" ht="34.5" customHeight="1" x14ac:dyDescent="0.3">
      <c r="A25" s="22"/>
      <c r="B25" s="30" t="s">
        <v>12</v>
      </c>
      <c r="C25" s="35">
        <f>5350300+118333400</f>
        <v>123683700</v>
      </c>
      <c r="D25" s="35"/>
      <c r="E25" s="35"/>
    </row>
    <row r="26" spans="1:5" ht="34.5" customHeight="1" x14ac:dyDescent="0.3">
      <c r="A26" s="22"/>
      <c r="B26" s="30" t="s">
        <v>13</v>
      </c>
      <c r="C26" s="35">
        <v>128405900</v>
      </c>
      <c r="D26" s="35"/>
      <c r="E26" s="35"/>
    </row>
    <row r="27" spans="1:5" ht="63" customHeight="1" x14ac:dyDescent="0.3">
      <c r="A27" s="22" t="s">
        <v>22</v>
      </c>
      <c r="B27" s="28" t="s">
        <v>23</v>
      </c>
      <c r="C27" s="36">
        <f>C28+C29</f>
        <v>204081600</v>
      </c>
      <c r="D27" s="36">
        <f>D28+D29</f>
        <v>153061300</v>
      </c>
      <c r="E27" s="35"/>
    </row>
    <row r="28" spans="1:5" ht="34.5" customHeight="1" x14ac:dyDescent="0.3">
      <c r="A28" s="23"/>
      <c r="B28" s="30" t="s">
        <v>11</v>
      </c>
      <c r="C28" s="35">
        <f>4081600</f>
        <v>4081600</v>
      </c>
      <c r="D28" s="35">
        <v>3061300</v>
      </c>
      <c r="E28" s="35"/>
    </row>
    <row r="29" spans="1:5" ht="34.5" customHeight="1" x14ac:dyDescent="0.3">
      <c r="A29" s="23"/>
      <c r="B29" s="30" t="s">
        <v>12</v>
      </c>
      <c r="C29" s="35">
        <f>200000000</f>
        <v>200000000</v>
      </c>
      <c r="D29" s="35">
        <v>150000000</v>
      </c>
      <c r="E29" s="35"/>
    </row>
    <row r="30" spans="1:5" ht="55.5" customHeight="1" x14ac:dyDescent="0.3">
      <c r="A30" s="22" t="s">
        <v>24</v>
      </c>
      <c r="B30" s="28" t="s">
        <v>25</v>
      </c>
      <c r="C30" s="36">
        <f>C31+C32</f>
        <v>1998720</v>
      </c>
      <c r="D30" s="36">
        <f>D31+D32</f>
        <v>306122450</v>
      </c>
      <c r="E30" s="35"/>
    </row>
    <row r="31" spans="1:5" ht="34.5" customHeight="1" x14ac:dyDescent="0.3">
      <c r="A31" s="22"/>
      <c r="B31" s="30" t="s">
        <v>11</v>
      </c>
      <c r="C31" s="35">
        <v>40020</v>
      </c>
      <c r="D31" s="35">
        <v>6122450</v>
      </c>
      <c r="E31" s="34"/>
    </row>
    <row r="32" spans="1:5" ht="34.5" customHeight="1" x14ac:dyDescent="0.3">
      <c r="A32" s="22"/>
      <c r="B32" s="30" t="s">
        <v>12</v>
      </c>
      <c r="C32" s="35">
        <v>1958700</v>
      </c>
      <c r="D32" s="35">
        <v>300000000</v>
      </c>
      <c r="E32" s="35"/>
    </row>
    <row r="33" spans="1:5" ht="57" customHeight="1" x14ac:dyDescent="0.3">
      <c r="A33" s="22" t="s">
        <v>26</v>
      </c>
      <c r="B33" s="28" t="s">
        <v>27</v>
      </c>
      <c r="C33" s="36">
        <f>C34+C35</f>
        <v>786131450</v>
      </c>
      <c r="D33" s="36"/>
      <c r="E33" s="35"/>
    </row>
    <row r="34" spans="1:5" ht="36" customHeight="1" x14ac:dyDescent="0.3">
      <c r="A34" s="22"/>
      <c r="B34" s="30" t="s">
        <v>11</v>
      </c>
      <c r="C34" s="35">
        <f>20340000-4617350</f>
        <v>15722650</v>
      </c>
      <c r="D34" s="35"/>
      <c r="E34" s="34"/>
    </row>
    <row r="35" spans="1:5" ht="34.5" customHeight="1" x14ac:dyDescent="0.3">
      <c r="A35" s="22"/>
      <c r="B35" s="30" t="s">
        <v>12</v>
      </c>
      <c r="C35" s="35">
        <f>996646400-226237600</f>
        <v>770408800</v>
      </c>
      <c r="D35" s="35"/>
      <c r="E35" s="35"/>
    </row>
    <row r="36" spans="1:5" ht="66" customHeight="1" x14ac:dyDescent="0.3">
      <c r="A36" s="22" t="s">
        <v>28</v>
      </c>
      <c r="B36" s="28" t="s">
        <v>29</v>
      </c>
      <c r="C36" s="36">
        <f>C37+C38+C39</f>
        <v>882101000</v>
      </c>
      <c r="D36" s="36"/>
      <c r="E36" s="35"/>
    </row>
    <row r="37" spans="1:5" ht="34.5" customHeight="1" x14ac:dyDescent="0.3">
      <c r="A37" s="23"/>
      <c r="B37" s="30" t="s">
        <v>11</v>
      </c>
      <c r="C37" s="35">
        <f>14980430+4454370-6676830+4884130</f>
        <v>17642100</v>
      </c>
      <c r="D37" s="35"/>
      <c r="E37" s="35"/>
    </row>
    <row r="38" spans="1:5" ht="33.75" customHeight="1" x14ac:dyDescent="0.3">
      <c r="A38" s="23"/>
      <c r="B38" s="30" t="s">
        <v>12</v>
      </c>
      <c r="C38" s="35">
        <f>29360000+218264000-13085100+239322700</f>
        <v>473861600</v>
      </c>
      <c r="D38" s="35"/>
      <c r="E38" s="34"/>
    </row>
    <row r="39" spans="1:5" ht="34.5" customHeight="1" x14ac:dyDescent="0.3">
      <c r="A39" s="23"/>
      <c r="B39" s="30" t="s">
        <v>13</v>
      </c>
      <c r="C39" s="35">
        <f>704640000-314042700</f>
        <v>390597300</v>
      </c>
      <c r="D39" s="35"/>
      <c r="E39" s="35"/>
    </row>
    <row r="40" spans="1:5" ht="66" customHeight="1" x14ac:dyDescent="0.3">
      <c r="A40" s="22" t="s">
        <v>30</v>
      </c>
      <c r="B40" s="37" t="s">
        <v>31</v>
      </c>
      <c r="C40" s="29">
        <f>C41+C42</f>
        <v>849992850</v>
      </c>
      <c r="D40" s="29">
        <f>D41+D42</f>
        <v>1274989300</v>
      </c>
      <c r="E40" s="35"/>
    </row>
    <row r="41" spans="1:5" ht="33" customHeight="1" x14ac:dyDescent="0.3">
      <c r="A41" s="22"/>
      <c r="B41" s="30" t="s">
        <v>11</v>
      </c>
      <c r="C41" s="31">
        <v>850050</v>
      </c>
      <c r="D41" s="31">
        <v>1275100</v>
      </c>
      <c r="E41" s="34"/>
    </row>
    <row r="42" spans="1:5" ht="34.5" customHeight="1" x14ac:dyDescent="0.3">
      <c r="A42" s="22"/>
      <c r="B42" s="30" t="s">
        <v>12</v>
      </c>
      <c r="C42" s="31">
        <v>849142800</v>
      </c>
      <c r="D42" s="35">
        <v>1273714200</v>
      </c>
      <c r="E42" s="35"/>
    </row>
    <row r="43" spans="1:5" ht="43.5" customHeight="1" x14ac:dyDescent="0.3">
      <c r="A43" s="22" t="s">
        <v>32</v>
      </c>
      <c r="B43" s="33" t="s">
        <v>33</v>
      </c>
      <c r="C43" s="29">
        <f>C44+C45</f>
        <v>43731922.719999999</v>
      </c>
      <c r="D43" s="29">
        <f>D44+D45</f>
        <v>102041151.18000001</v>
      </c>
      <c r="E43" s="35"/>
    </row>
    <row r="44" spans="1:5" ht="33" customHeight="1" x14ac:dyDescent="0.3">
      <c r="A44" s="22"/>
      <c r="B44" s="30" t="s">
        <v>11</v>
      </c>
      <c r="C44" s="31">
        <f>43800-67.28</f>
        <v>43732.72</v>
      </c>
      <c r="D44" s="31">
        <f>102050-8.82</f>
        <v>102041.18</v>
      </c>
      <c r="E44" s="35"/>
    </row>
    <row r="45" spans="1:5" ht="34.5" customHeight="1" x14ac:dyDescent="0.3">
      <c r="A45" s="22"/>
      <c r="B45" s="30" t="s">
        <v>12</v>
      </c>
      <c r="C45" s="31">
        <f>43688200-10</f>
        <v>43688190</v>
      </c>
      <c r="D45" s="35">
        <f>101939100+10</f>
        <v>101939110</v>
      </c>
      <c r="E45" s="35"/>
    </row>
    <row r="46" spans="1:5" ht="42" customHeight="1" x14ac:dyDescent="0.3">
      <c r="A46" s="22" t="s">
        <v>34</v>
      </c>
      <c r="B46" s="33" t="s">
        <v>35</v>
      </c>
      <c r="C46" s="36">
        <f>C47+C48</f>
        <v>162604317.28</v>
      </c>
      <c r="D46" s="36">
        <f>D47+D48</f>
        <v>747951641.82000005</v>
      </c>
      <c r="E46" s="35"/>
    </row>
    <row r="47" spans="1:5" ht="28.5" customHeight="1" x14ac:dyDescent="0.3">
      <c r="A47" s="23"/>
      <c r="B47" s="30" t="s">
        <v>11</v>
      </c>
      <c r="C47" s="35">
        <f>162610-2.72</f>
        <v>162607.28</v>
      </c>
      <c r="D47" s="35">
        <f>747960-8.18</f>
        <v>747951.82</v>
      </c>
      <c r="E47" s="38"/>
    </row>
    <row r="48" spans="1:5" ht="35.1" customHeight="1" x14ac:dyDescent="0.3">
      <c r="A48" s="23"/>
      <c r="B48" s="30" t="s">
        <v>12</v>
      </c>
      <c r="C48" s="35">
        <f>162441700+10</f>
        <v>162441710</v>
      </c>
      <c r="D48" s="35">
        <f>747203700-10</f>
        <v>747203690</v>
      </c>
      <c r="E48" s="39"/>
    </row>
    <row r="49" spans="1:6" ht="66" customHeight="1" x14ac:dyDescent="0.3">
      <c r="A49" s="16" t="s">
        <v>36</v>
      </c>
      <c r="B49" s="40" t="s">
        <v>37</v>
      </c>
      <c r="C49" s="27">
        <f>C50+C51</f>
        <v>1465847961</v>
      </c>
      <c r="D49" s="27">
        <f>D50+D51</f>
        <v>1438592857</v>
      </c>
      <c r="E49" s="27">
        <f>E50+E51</f>
        <v>1516565600</v>
      </c>
    </row>
    <row r="50" spans="1:6" ht="35.1" customHeight="1" x14ac:dyDescent="0.4">
      <c r="A50" s="24"/>
      <c r="B50" s="41" t="s">
        <v>11</v>
      </c>
      <c r="C50" s="39">
        <v>196503061</v>
      </c>
      <c r="D50" s="39">
        <f>78592857+52646100+10304000+27705000</f>
        <v>169247957</v>
      </c>
      <c r="E50" s="39">
        <f>156565600+52646100+10304000+27705000</f>
        <v>247220700</v>
      </c>
      <c r="F50" s="26">
        <f>52646100+10304000+126798042+27705000-27705000+6754919</f>
        <v>196503061</v>
      </c>
    </row>
    <row r="51" spans="1:6" ht="35.1" customHeight="1" x14ac:dyDescent="0.3">
      <c r="A51" s="24"/>
      <c r="B51" s="41" t="s">
        <v>12</v>
      </c>
      <c r="C51" s="39">
        <f>46456111+973543889+249344900</f>
        <v>1269344900</v>
      </c>
      <c r="D51" s="39">
        <f>1020000000+249344900</f>
        <v>1269344900</v>
      </c>
      <c r="E51" s="39">
        <f>1020000000+249344900</f>
        <v>1269344900</v>
      </c>
    </row>
    <row r="52" spans="1:6" ht="190.5" customHeight="1" x14ac:dyDescent="0.3">
      <c r="A52" s="16" t="s">
        <v>38</v>
      </c>
      <c r="B52" s="42" t="s">
        <v>39</v>
      </c>
      <c r="C52" s="27">
        <f>C53</f>
        <v>719708200</v>
      </c>
      <c r="D52" s="27">
        <f>D53</f>
        <v>760451050</v>
      </c>
      <c r="E52" s="27">
        <f>E53</f>
        <v>793748600</v>
      </c>
    </row>
    <row r="53" spans="1:6" ht="33.75" customHeight="1" x14ac:dyDescent="0.4">
      <c r="A53" s="24"/>
      <c r="B53" s="41" t="s">
        <v>11</v>
      </c>
      <c r="C53" s="39">
        <f>75173700+330849100+286957300+24248100+2186000+294000</f>
        <v>719708200</v>
      </c>
      <c r="D53" s="39">
        <f>84661300+349055300+301489650+14523500+872600+686000+7800+4429900+25900+14000+7300+372300+42000+145000+3880800+237700</f>
        <v>760451050</v>
      </c>
      <c r="E53" s="39">
        <f>86673300+365371700+315475300+15195300+907500+713000+7800+4607100+25900+14000+7600+378100+42000+60000+4032300+237700</f>
        <v>793748600</v>
      </c>
      <c r="F53" s="26">
        <f>286957300+330849100+24248100+75173700+2186000+294000</f>
        <v>719708200</v>
      </c>
    </row>
    <row r="54" spans="1:6" ht="129.75" customHeight="1" x14ac:dyDescent="0.3">
      <c r="A54" s="16" t="s">
        <v>40</v>
      </c>
      <c r="B54" s="40" t="s">
        <v>41</v>
      </c>
      <c r="C54" s="43">
        <f>C55</f>
        <v>44078748</v>
      </c>
      <c r="D54" s="43"/>
      <c r="E54" s="43"/>
    </row>
    <row r="55" spans="1:6" ht="33.75" customHeight="1" x14ac:dyDescent="0.3">
      <c r="A55" s="25"/>
      <c r="B55" s="41" t="s">
        <v>11</v>
      </c>
      <c r="C55" s="39">
        <f>45484576-1405828</f>
        <v>44078748</v>
      </c>
      <c r="D55" s="39"/>
      <c r="E55" s="39"/>
    </row>
  </sheetData>
  <mergeCells count="8">
    <mergeCell ref="D1:E1"/>
    <mergeCell ref="A2:E2"/>
    <mergeCell ref="A3:E3"/>
    <mergeCell ref="A4:E4"/>
    <mergeCell ref="A6:A7"/>
    <mergeCell ref="B6:B7"/>
    <mergeCell ref="C6:C7"/>
    <mergeCell ref="D6:E6"/>
  </mergeCells>
  <printOptions horizontalCentered="1"/>
  <pageMargins left="0.78740157480314965" right="0.39370078740157483" top="0.78740157480314965" bottom="0.39370078740157483" header="0" footer="0"/>
  <pageSetup paperSize="9" scale="40" fitToHeight="0" orientation="landscape" r:id="rId1"/>
  <headerFooter alignWithMargins="0"/>
  <rowBreaks count="1" manualBreakCount="1"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проект ДФ 2024-26 (пр.2)-попр </vt:lpstr>
      <vt:lpstr>'проект ДФ 2024-26 (пр.2)-попр '!Заголовки_для_печати</vt:lpstr>
      <vt:lpstr>'проект ДФ 2024-26 (пр.2)-попр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Кустова Ольга Владимировна</dc:creator>
  <cp:lastModifiedBy>Фаренник Ольга Викторовна</cp:lastModifiedBy>
  <cp:lastPrinted>2023-12-12T07:04:27Z</cp:lastPrinted>
  <dcterms:created xsi:type="dcterms:W3CDTF">2023-12-11T06:26:37Z</dcterms:created>
  <dcterms:modified xsi:type="dcterms:W3CDTF">2023-12-22T10:26:13Z</dcterms:modified>
</cp:coreProperties>
</file>