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renikolvi\Documents\Решения Совета об исполнении б-та\Исполнение 2025 г\"/>
    </mc:Choice>
  </mc:AlternateContent>
  <bookViews>
    <workbookView xWindow="0" yWindow="0" windowWidth="23250" windowHeight="12435" tabRatio="601"/>
  </bookViews>
  <sheets>
    <sheet name="01.01.2026 исполнение доход" sheetId="2" r:id="rId1"/>
  </sheets>
  <definedNames>
    <definedName name="_xlnm.Print_Titles" localSheetId="0">'01.01.2026 исполнение доход'!$3:$5</definedName>
  </definedNames>
  <calcPr calcId="152511"/>
</workbook>
</file>

<file path=xl/calcChain.xml><?xml version="1.0" encoding="utf-8"?>
<calcChain xmlns="http://schemas.openxmlformats.org/spreadsheetml/2006/main">
  <c r="H33" i="2" l="1"/>
  <c r="H34" i="2"/>
  <c r="C6" i="2"/>
  <c r="E18" i="2" l="1"/>
  <c r="G18" i="2"/>
  <c r="E33" i="2"/>
  <c r="G33" i="2"/>
  <c r="B8" i="2" l="1"/>
  <c r="E14" i="2"/>
  <c r="F14" i="2"/>
  <c r="G14" i="2"/>
  <c r="H14" i="2"/>
  <c r="F9" i="2" l="1"/>
  <c r="H32" i="2" l="1"/>
  <c r="F10" i="2" l="1"/>
  <c r="F11" i="2"/>
  <c r="F12" i="2"/>
  <c r="F13" i="2"/>
  <c r="F15" i="2"/>
  <c r="F16" i="2"/>
  <c r="F17" i="2"/>
  <c r="F20" i="2"/>
  <c r="F21" i="2"/>
  <c r="F22" i="2"/>
  <c r="F23" i="2"/>
  <c r="F24" i="2"/>
  <c r="F25" i="2"/>
  <c r="F28" i="2"/>
  <c r="F29" i="2"/>
  <c r="F30" i="2"/>
  <c r="F31" i="2"/>
  <c r="F32" i="2"/>
  <c r="H9" i="2"/>
  <c r="H10" i="2"/>
  <c r="H11" i="2"/>
  <c r="H12" i="2"/>
  <c r="H13" i="2"/>
  <c r="H15" i="2"/>
  <c r="H16" i="2"/>
  <c r="H17" i="2"/>
  <c r="H20" i="2"/>
  <c r="H21" i="2"/>
  <c r="H22" i="2"/>
  <c r="H23" i="2"/>
  <c r="H24" i="2"/>
  <c r="H25" i="2"/>
  <c r="H28" i="2"/>
  <c r="H29" i="2"/>
  <c r="H30" i="2"/>
  <c r="H31" i="2"/>
  <c r="D8" i="2" l="1"/>
  <c r="E34" i="2" l="1"/>
  <c r="G34" i="2"/>
  <c r="E12" i="2" l="1"/>
  <c r="G12" i="2"/>
  <c r="H8" i="2"/>
  <c r="F8" i="2"/>
  <c r="G35" i="2"/>
  <c r="E35" i="2"/>
  <c r="G32" i="2"/>
  <c r="E32" i="2"/>
  <c r="G31" i="2"/>
  <c r="E31" i="2"/>
  <c r="G30" i="2"/>
  <c r="E30" i="2"/>
  <c r="G29" i="2"/>
  <c r="E29" i="2"/>
  <c r="G28" i="2"/>
  <c r="E28" i="2"/>
  <c r="D26" i="2"/>
  <c r="C26" i="2"/>
  <c r="B26" i="2"/>
  <c r="G25" i="2"/>
  <c r="E25" i="2"/>
  <c r="G24" i="2"/>
  <c r="E24" i="2"/>
  <c r="G23" i="2"/>
  <c r="E23" i="2"/>
  <c r="G22" i="2"/>
  <c r="E22" i="2"/>
  <c r="G21" i="2"/>
  <c r="E21" i="2"/>
  <c r="G20" i="2"/>
  <c r="E20" i="2"/>
  <c r="D19" i="2"/>
  <c r="G17" i="2"/>
  <c r="E17" i="2"/>
  <c r="G16" i="2"/>
  <c r="E16" i="2"/>
  <c r="G15" i="2"/>
  <c r="E15" i="2"/>
  <c r="G13" i="2"/>
  <c r="E13" i="2"/>
  <c r="G11" i="2"/>
  <c r="E11" i="2"/>
  <c r="G10" i="2"/>
  <c r="E10" i="2"/>
  <c r="G9" i="2"/>
  <c r="E9" i="2"/>
  <c r="F19" i="2" l="1"/>
  <c r="F26" i="2"/>
  <c r="H19" i="2"/>
  <c r="H26" i="2"/>
  <c r="G26" i="2"/>
  <c r="C36" i="2"/>
  <c r="B6" i="2"/>
  <c r="B36" i="2" s="1"/>
  <c r="E19" i="2"/>
  <c r="E8" i="2"/>
  <c r="G19" i="2"/>
  <c r="G8" i="2"/>
  <c r="E26" i="2"/>
  <c r="F6" i="2" l="1"/>
  <c r="H6" i="2"/>
  <c r="E6" i="2"/>
  <c r="D36" i="2"/>
  <c r="G6" i="2"/>
  <c r="H36" i="2" l="1"/>
  <c r="F36" i="2"/>
  <c r="E36" i="2"/>
  <c r="G36" i="2"/>
</calcChain>
</file>

<file path=xl/sharedStrings.xml><?xml version="1.0" encoding="utf-8"?>
<sst xmlns="http://schemas.openxmlformats.org/spreadsheetml/2006/main" count="69" uniqueCount="62">
  <si>
    <t>Наименование  показателя</t>
  </si>
  <si>
    <t>НАЛОГОВЫЕ И НЕНАЛОГОВЫЕ ДОХОДЫ</t>
  </si>
  <si>
    <t>НАЛОГОВЫЕ ДОХОДЫ</t>
  </si>
  <si>
    <t>Налог на доходы физических лиц</t>
  </si>
  <si>
    <t>Доходы от уплаты акцизов</t>
  </si>
  <si>
    <t xml:space="preserve">Налог на имущество физических лиц                                                                                                                                                                                                                             </t>
  </si>
  <si>
    <t>Земельный налог</t>
  </si>
  <si>
    <t>Налоги, сборы и регулярные платежи за пользование природными ресурсами</t>
  </si>
  <si>
    <t>Государственная пошлина</t>
  </si>
  <si>
    <t>НЕНАЛОГОВЫЕ ДОХОДЫ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</si>
  <si>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</si>
  <si>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</si>
  <si>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</si>
  <si>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</si>
  <si>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</si>
  <si>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</si>
  <si>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Дотации бюджетам бюджетной системы Российской Федерации</t>
  </si>
  <si>
    <t xml:space="preserve">Субсидии бюджетам бюджетной системы Российской Федерации (межбюджетные субсидии)                                                                                                                                                          </t>
  </si>
  <si>
    <t xml:space="preserve">Субвенции бюджетам бюджетной системы Российской Федерации                                                                                                                                                                                 </t>
  </si>
  <si>
    <t>Иные  межбюджетные трансферты</t>
  </si>
  <si>
    <t>Безвозмездные поступления от негосударственных организаций</t>
  </si>
  <si>
    <t>Прочие безвозмездные поступления</t>
  </si>
  <si>
    <t>(млн руб.)</t>
  </si>
  <si>
    <t xml:space="preserve">от  утвержденного бюджета в абсолютном выражении                          </t>
  </si>
  <si>
    <t xml:space="preserve">% исполнения бюджета                   </t>
  </si>
  <si>
    <t>Отклонение фактического исполнения бюджета от плановых назначений</t>
  </si>
  <si>
    <t>Возврат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</si>
  <si>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 прошлых лет</t>
  </si>
  <si>
    <r>
      <t>5</t>
    </r>
    <r>
      <rPr>
        <sz val="11"/>
        <rFont val="Times New Roman"/>
        <family val="1"/>
        <charset val="204"/>
      </rPr>
      <t xml:space="preserve">                                                         (гр.4 - гр.2) </t>
    </r>
  </si>
  <si>
    <r>
      <t>6</t>
    </r>
    <r>
      <rPr>
        <sz val="11"/>
        <rFont val="Times New Roman"/>
        <family val="1"/>
        <charset val="204"/>
      </rPr>
      <t xml:space="preserve">                                                                            (гр.4/ гр.2)</t>
    </r>
  </si>
  <si>
    <r>
      <t xml:space="preserve">7                                                    </t>
    </r>
    <r>
      <rPr>
        <sz val="11"/>
        <rFont val="Times New Roman"/>
        <family val="1"/>
        <charset val="204"/>
      </rPr>
      <t>(гр.4 - гр.3)</t>
    </r>
  </si>
  <si>
    <r>
      <t>8</t>
    </r>
    <r>
      <rPr>
        <sz val="11"/>
        <rFont val="Times New Roman"/>
        <family val="1"/>
        <charset val="204"/>
      </rPr>
      <t xml:space="preserve">                                                         (гр.4/ гр.3)</t>
    </r>
  </si>
  <si>
    <r>
      <t xml:space="preserve">9                                                                                                                                                                       </t>
    </r>
    <r>
      <rPr>
        <sz val="11"/>
        <rFont val="Times New Roman"/>
        <family val="1"/>
        <charset val="204"/>
      </rPr>
      <t xml:space="preserve"> (гр.4/ гр.2)</t>
    </r>
  </si>
  <si>
    <t>в том числе:</t>
  </si>
  <si>
    <t>ВСЕГО ДОХОДОВ</t>
  </si>
  <si>
    <t>Иные</t>
  </si>
  <si>
    <t>Доходы от оказания платных услуг  компенсации затрат государства</t>
  </si>
  <si>
    <t xml:space="preserve">                                                                                    </t>
  </si>
  <si>
    <t>Х</t>
  </si>
  <si>
    <t>Безвозмездные поступления от других бюджетов бюджетной системы Российской Федерации</t>
  </si>
  <si>
    <t>Выкуп носит заявительный и нерегулярный характер</t>
  </si>
  <si>
    <t>Налог на игорный бизнес</t>
  </si>
  <si>
    <t>Налоги на совокупный доход всего, в т.ч.:</t>
  </si>
  <si>
    <t xml:space="preserve">от уточненног  плана в абсолютном выражении                          </t>
  </si>
  <si>
    <t xml:space="preserve"> Налог, взимаемый в связи с применением упрощенной системы налогообложения</t>
  </si>
  <si>
    <t>Зачет переплаты прошлых периодов в счет платежей текущего года</t>
  </si>
  <si>
    <t>Труднопрогнозируемые доходы</t>
  </si>
  <si>
    <t>Сведения об исполнении бюджета города Оренбурга по доходам за 2025 год</t>
  </si>
  <si>
    <t>Утвержденный  бюджет   по доходам на 2025 год</t>
  </si>
  <si>
    <t>Уточненный бюджет     по доходам на 2025 год</t>
  </si>
  <si>
    <t>Фактическое исполнение бюджета за 2025 год</t>
  </si>
  <si>
    <r>
      <t xml:space="preserve">причины отклонения фактического исполнения от утвержденного бюджета на 2025 год по доходам,  где отклонения составили </t>
    </r>
    <r>
      <rPr>
        <sz val="12"/>
        <color rgb="FFC00000"/>
        <rFont val="Times New Roman"/>
        <family val="1"/>
        <charset val="204"/>
      </rPr>
      <t>на 5 процентов и более</t>
    </r>
  </si>
  <si>
    <t>Рост налоговой базы, в т.ч. за счет роста МРОТ на 16,6%</t>
  </si>
  <si>
    <t xml:space="preserve">Поступления уменьшились в связи с уменьшением количества пунктов приема ставок букмекерской конторы     </t>
  </si>
  <si>
    <t>Поступления увеличились связи с ростом налогооблагаемой базы</t>
  </si>
  <si>
    <t>Уменьшение количества объектов животного мира</t>
  </si>
  <si>
    <t>Поступления по данным  видам доходов не являются систематическими  и носят заявительный характер</t>
  </si>
  <si>
    <t xml:space="preserve">Труднопрогнозируемые доходы, незапланированные денежные средства, уплачиваемые в целях возмещения ущерба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</si>
  <si>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Поступления по налогу увеличились в связи с ростом  налоговой базы за счет роста общей кадастровой стоимости строений</t>
  </si>
  <si>
    <t>Увеличение размеров госпошлины при обращении  в суды общей юрисдикции в соответствии с Федеральным законом  от 08.08.2024 № 259-ФЗ</t>
  </si>
  <si>
    <t>Вовлечение в оборот неиспользуемых земельных участков, а также за счет уплаты победителем  конкурса цены права на заключение 3-х договоров  о комплексном развитии территории (по торгам, прошедшим в 4 квартале 2024)</t>
  </si>
  <si>
    <t>Поступление  денежных средств в рамках Соглашения о сотрудничестве между ПАО "Газпром нефть", ООО "Газпромнефть-Оренбург" и Администрацией города Оренбурга  в сумме  4,5 млн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</si>
</sst>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"/>
  </numFmts>
  <fonts count="2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6"/>
      <name val="Times New Roman"/>
      <family val="1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b/>
      <sz val="14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name val="Arial Cyr"/>
      <charset val="204"/>
    </font>
    <font>
      <sz val="1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0" fillId="0" borderId="0"/>
    <xf numFmtId="164" fontId="2" fillId="0" borderId="0" applyFont="0" applyFill="0" applyBorder="0" applyAlignment="0" applyProtection="0"/>
    <xf numFmtId="0" fontId="11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10" fillId="0" borderId="0"/>
    <xf numFmtId="0" fontId="10" fillId="0" borderId="0"/>
    <xf numFmtId="0" fontId="10" fillId="0" borderId="0"/>
  </cellStyleXfs>
  <cellXfs count="74">
    <xf numFmtId="0" fontId="0" fillId="0" borderId="0" xfId="0"/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49" fontId="4" fillId="2" borderId="0" xfId="0" applyNumberFormat="1" applyFont="1" applyFill="1" applyAlignment="1">
      <alignment vertical="center" wrapText="1"/>
    </xf>
    <xf numFmtId="4" fontId="4" fillId="2" borderId="0" xfId="0" applyNumberFormat="1" applyFont="1" applyFill="1" applyAlignment="1">
      <alignment horizontal="right" vertical="center" wrapText="1"/>
    </xf>
    <xf numFmtId="165" fontId="12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9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horizontal="justify" vertical="center" wrapText="1"/>
    </xf>
    <xf numFmtId="0" fontId="4" fillId="0" borderId="0" xfId="0" applyFont="1" applyBorder="1" applyAlignment="1">
      <alignment vertical="center" wrapText="1"/>
    </xf>
    <xf numFmtId="3" fontId="13" fillId="0" borderId="0" xfId="0" applyNumberFormat="1" applyFont="1" applyBorder="1" applyAlignment="1">
      <alignment horizontal="justify" vertical="center" wrapText="1"/>
    </xf>
    <xf numFmtId="3" fontId="8" fillId="0" borderId="0" xfId="0" applyNumberFormat="1" applyFont="1" applyBorder="1" applyAlignment="1">
      <alignment horizontal="justify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justify" vertical="center" wrapText="1"/>
    </xf>
    <xf numFmtId="0" fontId="18" fillId="0" borderId="1" xfId="0" applyNumberFormat="1" applyFont="1" applyBorder="1" applyAlignment="1">
      <alignment horizontal="left" vertical="center" wrapText="1"/>
    </xf>
    <xf numFmtId="165" fontId="12" fillId="0" borderId="1" xfId="0" applyNumberFormat="1" applyFont="1" applyBorder="1" applyAlignment="1">
      <alignment horizontal="right" vertical="center" wrapText="1"/>
    </xf>
    <xf numFmtId="9" fontId="12" fillId="0" borderId="1" xfId="4" applyFont="1" applyBorder="1" applyAlignment="1">
      <alignment horizontal="right" vertical="center" wrapText="1"/>
    </xf>
    <xf numFmtId="3" fontId="18" fillId="0" borderId="1" xfId="0" applyNumberFormat="1" applyFont="1" applyBorder="1" applyAlignment="1">
      <alignment horizontal="left" vertical="center" wrapText="1"/>
    </xf>
    <xf numFmtId="0" fontId="19" fillId="0" borderId="1" xfId="0" applyNumberFormat="1" applyFont="1" applyBorder="1" applyAlignment="1">
      <alignment horizontal="left" vertical="center" wrapText="1"/>
    </xf>
    <xf numFmtId="165" fontId="20" fillId="0" borderId="1" xfId="1" applyNumberFormat="1" applyFont="1" applyBorder="1" applyAlignment="1">
      <alignment horizontal="right" vertical="center" wrapText="1"/>
    </xf>
    <xf numFmtId="165" fontId="20" fillId="0" borderId="1" xfId="0" applyNumberFormat="1" applyFont="1" applyBorder="1" applyAlignment="1">
      <alignment horizontal="right" vertical="center" wrapText="1"/>
    </xf>
    <xf numFmtId="9" fontId="20" fillId="0" borderId="1" xfId="4" applyFont="1" applyBorder="1" applyAlignment="1">
      <alignment horizontal="right" vertical="center" wrapText="1"/>
    </xf>
    <xf numFmtId="3" fontId="19" fillId="0" borderId="1" xfId="0" applyNumberFormat="1" applyFont="1" applyBorder="1" applyAlignment="1">
      <alignment horizontal="justify" vertical="center" wrapText="1"/>
    </xf>
    <xf numFmtId="0" fontId="21" fillId="0" borderId="1" xfId="0" applyNumberFormat="1" applyFont="1" applyBorder="1" applyAlignment="1">
      <alignment horizontal="left" vertical="center" wrapText="1"/>
    </xf>
    <xf numFmtId="3" fontId="18" fillId="0" borderId="1" xfId="0" applyNumberFormat="1" applyFont="1" applyBorder="1" applyAlignment="1">
      <alignment horizontal="justify" vertical="center" wrapText="1"/>
    </xf>
    <xf numFmtId="0" fontId="19" fillId="0" borderId="1" xfId="0" applyNumberFormat="1" applyFont="1" applyBorder="1" applyAlignment="1">
      <alignment horizontal="justify" vertical="center" wrapText="1"/>
    </xf>
    <xf numFmtId="0" fontId="19" fillId="0" borderId="1" xfId="0" applyFont="1" applyBorder="1" applyAlignment="1">
      <alignment horizontal="justify" vertical="center" wrapText="1"/>
    </xf>
    <xf numFmtId="0" fontId="18" fillId="0" borderId="1" xfId="0" applyFont="1" applyBorder="1" applyAlignment="1">
      <alignment horizontal="justify" vertical="center" wrapText="1"/>
    </xf>
    <xf numFmtId="0" fontId="18" fillId="0" borderId="1" xfId="0" applyFont="1" applyBorder="1" applyAlignment="1">
      <alignment vertical="center" wrapText="1"/>
    </xf>
    <xf numFmtId="165" fontId="12" fillId="0" borderId="1" xfId="0" applyNumberFormat="1" applyFont="1" applyBorder="1" applyAlignment="1">
      <alignment vertical="center" wrapText="1"/>
    </xf>
    <xf numFmtId="9" fontId="20" fillId="0" borderId="1" xfId="4" applyNumberFormat="1" applyFont="1" applyBorder="1" applyAlignment="1">
      <alignment horizontal="right" vertical="center" wrapText="1"/>
    </xf>
    <xf numFmtId="9" fontId="12" fillId="0" borderId="1" xfId="4" applyNumberFormat="1" applyFont="1" applyBorder="1" applyAlignment="1">
      <alignment horizontal="right" vertical="center" wrapText="1"/>
    </xf>
    <xf numFmtId="165" fontId="20" fillId="0" borderId="1" xfId="2" applyNumberFormat="1" applyFont="1" applyBorder="1" applyAlignment="1">
      <alignment horizontal="right" vertical="center" wrapText="1"/>
    </xf>
    <xf numFmtId="165" fontId="20" fillId="0" borderId="1" xfId="5" applyNumberFormat="1" applyFont="1" applyBorder="1" applyAlignment="1">
      <alignment horizontal="right" vertical="center"/>
    </xf>
    <xf numFmtId="0" fontId="19" fillId="0" borderId="1" xfId="0" applyFont="1" applyBorder="1" applyAlignment="1">
      <alignment wrapText="1"/>
    </xf>
    <xf numFmtId="165" fontId="21" fillId="0" borderId="1" xfId="1" applyNumberFormat="1" applyFont="1" applyBorder="1" applyAlignment="1">
      <alignment horizontal="right" vertical="center" wrapText="1"/>
    </xf>
    <xf numFmtId="165" fontId="21" fillId="0" borderId="1" xfId="0" applyNumberFormat="1" applyFont="1" applyBorder="1" applyAlignment="1">
      <alignment horizontal="right" vertical="center" wrapText="1"/>
    </xf>
    <xf numFmtId="9" fontId="21" fillId="0" borderId="1" xfId="4" applyFont="1" applyBorder="1" applyAlignment="1">
      <alignment horizontal="right" vertical="center" wrapText="1"/>
    </xf>
    <xf numFmtId="165" fontId="20" fillId="0" borderId="1" xfId="1" applyNumberFormat="1" applyFont="1" applyFill="1" applyBorder="1" applyAlignment="1">
      <alignment horizontal="right" vertical="center" wrapText="1"/>
    </xf>
    <xf numFmtId="0" fontId="19" fillId="2" borderId="1" xfId="0" applyNumberFormat="1" applyFont="1" applyFill="1" applyBorder="1" applyAlignment="1">
      <alignment horizontal="left" vertical="center" wrapText="1"/>
    </xf>
    <xf numFmtId="3" fontId="19" fillId="0" borderId="1" xfId="0" applyNumberFormat="1" applyFont="1" applyBorder="1" applyAlignment="1">
      <alignment horizontal="left" vertical="center" wrapText="1"/>
    </xf>
    <xf numFmtId="0" fontId="22" fillId="0" borderId="1" xfId="0" applyFont="1" applyBorder="1" applyAlignment="1">
      <alignment vertical="center" wrapText="1"/>
    </xf>
    <xf numFmtId="3" fontId="19" fillId="0" borderId="1" xfId="0" applyNumberFormat="1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horizontal="justify" vertical="center" readingOrder="1"/>
    </xf>
    <xf numFmtId="0" fontId="19" fillId="0" borderId="1" xfId="0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9" fontId="12" fillId="0" borderId="1" xfId="4" applyFont="1" applyFill="1" applyBorder="1" applyAlignment="1">
      <alignment horizontal="right" vertical="center" wrapText="1"/>
    </xf>
    <xf numFmtId="9" fontId="20" fillId="0" borderId="1" xfId="4" applyFont="1" applyFill="1" applyBorder="1" applyAlignment="1">
      <alignment horizontal="right" vertical="center" wrapText="1"/>
    </xf>
    <xf numFmtId="9" fontId="21" fillId="0" borderId="1" xfId="4" applyFont="1" applyFill="1" applyBorder="1" applyAlignment="1">
      <alignment horizontal="right" vertical="center" wrapText="1"/>
    </xf>
    <xf numFmtId="49" fontId="4" fillId="0" borderId="0" xfId="0" applyNumberFormat="1" applyFont="1" applyFill="1" applyAlignment="1">
      <alignment vertical="center" wrapText="1"/>
    </xf>
    <xf numFmtId="0" fontId="23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vertical="center" wrapText="1"/>
    </xf>
    <xf numFmtId="3" fontId="19" fillId="0" borderId="2" xfId="0" applyNumberFormat="1" applyFont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horizontal="left" vertical="center" wrapText="1"/>
    </xf>
    <xf numFmtId="3" fontId="19" fillId="0" borderId="4" xfId="0" applyNumberFormat="1" applyFont="1" applyBorder="1" applyAlignment="1">
      <alignment horizontal="left" vertical="center" wrapText="1"/>
    </xf>
    <xf numFmtId="3" fontId="19" fillId="0" borderId="5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left" vertical="center" wrapText="1"/>
    </xf>
    <xf numFmtId="0" fontId="18" fillId="0" borderId="7" xfId="0" applyNumberFormat="1" applyFont="1" applyBorder="1" applyAlignment="1">
      <alignment horizontal="left" vertical="center" wrapText="1"/>
    </xf>
    <xf numFmtId="0" fontId="18" fillId="0" borderId="8" xfId="0" applyNumberFormat="1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</cellXfs>
  <cellStyles count="10">
    <cellStyle name="Обычный" xfId="0" builtinId="0"/>
    <cellStyle name="Обычный 2" xfId="1"/>
    <cellStyle name="Обычный 2 2" xfId="6"/>
    <cellStyle name="Обычный 3" xfId="3"/>
    <cellStyle name="Обычный 3 2" xfId="9"/>
    <cellStyle name="Обычный 3 3" xfId="7"/>
    <cellStyle name="Обычный 4" xfId="8"/>
    <cellStyle name="Обычный 5" xfId="5"/>
    <cellStyle name="Процентный" xfId="4" builtinId="5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zoomScale="80" zoomScaleNormal="80" workbookViewId="0">
      <selection activeCell="A12" sqref="A12"/>
    </sheetView>
  </sheetViews>
  <sheetFormatPr defaultColWidth="9.140625" defaultRowHeight="18" x14ac:dyDescent="0.2"/>
  <cols>
    <col min="1" max="1" width="71.28515625" style="1" customWidth="1"/>
    <col min="2" max="2" width="15.85546875" style="1" customWidth="1"/>
    <col min="3" max="3" width="17.140625" style="1" customWidth="1"/>
    <col min="4" max="4" width="15.85546875" style="6" customWidth="1"/>
    <col min="5" max="5" width="16.140625" style="6" customWidth="1"/>
    <col min="6" max="6" width="12" style="55" customWidth="1"/>
    <col min="7" max="7" width="14" style="6" customWidth="1"/>
    <col min="8" max="8" width="12" style="6" customWidth="1"/>
    <col min="9" max="9" width="69.85546875" style="6" customWidth="1"/>
    <col min="10" max="10" width="9.42578125" style="1" customWidth="1"/>
    <col min="11" max="16384" width="9.140625" style="1"/>
  </cols>
  <sheetData>
    <row r="1" spans="1:11" ht="28.5" customHeight="1" x14ac:dyDescent="0.2">
      <c r="A1" s="63" t="s">
        <v>47</v>
      </c>
      <c r="B1" s="63"/>
      <c r="C1" s="63"/>
      <c r="D1" s="63"/>
      <c r="E1" s="63"/>
      <c r="F1" s="63"/>
      <c r="G1" s="63"/>
      <c r="H1" s="63"/>
      <c r="I1" s="63"/>
    </row>
    <row r="2" spans="1:11" ht="16.5" customHeight="1" x14ac:dyDescent="0.3">
      <c r="A2" s="64" t="s">
        <v>22</v>
      </c>
      <c r="B2" s="64"/>
      <c r="C2" s="64"/>
      <c r="D2" s="64"/>
      <c r="E2" s="64"/>
      <c r="F2" s="64"/>
      <c r="G2" s="64"/>
      <c r="H2" s="64"/>
      <c r="I2" s="64"/>
      <c r="K2" s="1" t="s">
        <v>37</v>
      </c>
    </row>
    <row r="3" spans="1:11" ht="26.25" customHeight="1" x14ac:dyDescent="0.2">
      <c r="A3" s="65" t="s">
        <v>0</v>
      </c>
      <c r="B3" s="65" t="s">
        <v>48</v>
      </c>
      <c r="C3" s="65" t="s">
        <v>49</v>
      </c>
      <c r="D3" s="66" t="s">
        <v>50</v>
      </c>
      <c r="E3" s="67" t="s">
        <v>25</v>
      </c>
      <c r="F3" s="67"/>
      <c r="G3" s="67"/>
      <c r="H3" s="67"/>
      <c r="I3" s="67"/>
    </row>
    <row r="4" spans="1:11" s="2" customFormat="1" ht="80.25" customHeight="1" x14ac:dyDescent="0.2">
      <c r="A4" s="65"/>
      <c r="B4" s="65"/>
      <c r="C4" s="65"/>
      <c r="D4" s="66"/>
      <c r="E4" s="9" t="s">
        <v>23</v>
      </c>
      <c r="F4" s="50" t="s">
        <v>24</v>
      </c>
      <c r="G4" s="9" t="s">
        <v>43</v>
      </c>
      <c r="H4" s="9" t="s">
        <v>24</v>
      </c>
      <c r="I4" s="16" t="s">
        <v>51</v>
      </c>
    </row>
    <row r="5" spans="1:11" s="2" customFormat="1" ht="30.75" x14ac:dyDescent="0.2">
      <c r="A5" s="17">
        <v>1</v>
      </c>
      <c r="B5" s="17">
        <v>2</v>
      </c>
      <c r="C5" s="17">
        <v>3</v>
      </c>
      <c r="D5" s="17">
        <v>4</v>
      </c>
      <c r="E5" s="3" t="s">
        <v>28</v>
      </c>
      <c r="F5" s="51" t="s">
        <v>29</v>
      </c>
      <c r="G5" s="3" t="s">
        <v>30</v>
      </c>
      <c r="H5" s="3" t="s">
        <v>31</v>
      </c>
      <c r="I5" s="3" t="s">
        <v>32</v>
      </c>
    </row>
    <row r="6" spans="1:11" s="4" customFormat="1" ht="20.25" x14ac:dyDescent="0.2">
      <c r="A6" s="19" t="s">
        <v>1</v>
      </c>
      <c r="B6" s="20">
        <f>SUM(B8,B19)</f>
        <v>10987.9</v>
      </c>
      <c r="C6" s="20">
        <f>SUM(C8,C19)</f>
        <v>11858.8</v>
      </c>
      <c r="D6" s="20">
        <v>12064.1</v>
      </c>
      <c r="E6" s="20">
        <f t="shared" ref="E6:E36" si="0">SUM(D6-B6)</f>
        <v>1076.2000000000007</v>
      </c>
      <c r="F6" s="52">
        <f>SUM(D6/B6)</f>
        <v>1.0979441021487273</v>
      </c>
      <c r="G6" s="20">
        <f>SUM(D6-C6)</f>
        <v>205.30000000000109</v>
      </c>
      <c r="H6" s="21">
        <f>SUM(D6/C6)</f>
        <v>1.0173120383175365</v>
      </c>
      <c r="I6" s="22"/>
      <c r="J6" s="11"/>
    </row>
    <row r="7" spans="1:11" s="4" customFormat="1" ht="20.25" customHeight="1" x14ac:dyDescent="0.2">
      <c r="A7" s="68" t="s">
        <v>33</v>
      </c>
      <c r="B7" s="69"/>
      <c r="C7" s="69"/>
      <c r="D7" s="69"/>
      <c r="E7" s="69"/>
      <c r="F7" s="69"/>
      <c r="G7" s="69"/>
      <c r="H7" s="69"/>
      <c r="I7" s="70"/>
      <c r="J7" s="11"/>
    </row>
    <row r="8" spans="1:11" s="4" customFormat="1" ht="20.25" x14ac:dyDescent="0.2">
      <c r="A8" s="19" t="s">
        <v>2</v>
      </c>
      <c r="B8" s="8">
        <f>B9+B10+B11+B13+B14+B15+B16+B17+B18</f>
        <v>9989.4</v>
      </c>
      <c r="C8" s="8">
        <v>10630</v>
      </c>
      <c r="D8" s="8">
        <f>SUM(D9:D11,D13:D18)</f>
        <v>10784.469999999998</v>
      </c>
      <c r="E8" s="20">
        <f t="shared" si="0"/>
        <v>795.06999999999789</v>
      </c>
      <c r="F8" s="52">
        <f t="shared" ref="F8:F36" si="1">SUM(D8/B8)</f>
        <v>1.0795913668488595</v>
      </c>
      <c r="G8" s="20">
        <f t="shared" ref="G8:G26" si="2">SUM(D8-C8)</f>
        <v>154.46999999999753</v>
      </c>
      <c r="H8" s="21">
        <f t="shared" ref="H8:H17" si="3">SUM(D8/C8)</f>
        <v>1.0145315145813731</v>
      </c>
      <c r="I8" s="22"/>
      <c r="J8" s="11"/>
    </row>
    <row r="9" spans="1:11" ht="24" customHeight="1" x14ac:dyDescent="0.2">
      <c r="A9" s="44" t="s">
        <v>3</v>
      </c>
      <c r="B9" s="24">
        <v>4390.92</v>
      </c>
      <c r="C9" s="37">
        <v>4660</v>
      </c>
      <c r="D9" s="38">
        <v>4788.82</v>
      </c>
      <c r="E9" s="25">
        <f t="shared" si="0"/>
        <v>397.89999999999964</v>
      </c>
      <c r="F9" s="53">
        <f t="shared" si="1"/>
        <v>1.090618822479116</v>
      </c>
      <c r="G9" s="25">
        <f t="shared" si="2"/>
        <v>128.81999999999971</v>
      </c>
      <c r="H9" s="26">
        <f t="shared" si="3"/>
        <v>1.0276437768240343</v>
      </c>
      <c r="I9" s="47" t="s">
        <v>52</v>
      </c>
      <c r="J9" s="12"/>
    </row>
    <row r="10" spans="1:11" ht="24" customHeight="1" x14ac:dyDescent="0.3">
      <c r="A10" s="44" t="s">
        <v>4</v>
      </c>
      <c r="B10" s="24">
        <v>77.430000000000007</v>
      </c>
      <c r="C10" s="24">
        <v>77.430000000000007</v>
      </c>
      <c r="D10" s="24">
        <v>76.44</v>
      </c>
      <c r="E10" s="25">
        <f t="shared" si="0"/>
        <v>-0.99000000000000909</v>
      </c>
      <c r="F10" s="53">
        <f>SUM(D10/B10)</f>
        <v>0.98721425803951945</v>
      </c>
      <c r="G10" s="25">
        <f t="shared" si="2"/>
        <v>-0.99000000000000909</v>
      </c>
      <c r="H10" s="26">
        <f t="shared" si="3"/>
        <v>0.98721425803951945</v>
      </c>
      <c r="I10" s="39"/>
      <c r="J10" s="13"/>
    </row>
    <row r="11" spans="1:11" ht="24" customHeight="1" x14ac:dyDescent="0.2">
      <c r="A11" s="44" t="s">
        <v>42</v>
      </c>
      <c r="B11" s="24">
        <v>4430.1099999999997</v>
      </c>
      <c r="C11" s="24">
        <v>4448.1899999999996</v>
      </c>
      <c r="D11" s="24">
        <v>4387.9399999999996</v>
      </c>
      <c r="E11" s="25">
        <f t="shared" si="0"/>
        <v>-42.170000000000073</v>
      </c>
      <c r="F11" s="53">
        <f t="shared" si="1"/>
        <v>0.99048104900329792</v>
      </c>
      <c r="G11" s="25">
        <f t="shared" si="2"/>
        <v>-60.25</v>
      </c>
      <c r="H11" s="26">
        <f t="shared" si="3"/>
        <v>0.98645516490977225</v>
      </c>
      <c r="I11" s="45"/>
      <c r="J11" s="12"/>
    </row>
    <row r="12" spans="1:11" s="10" customFormat="1" ht="27.6" customHeight="1" x14ac:dyDescent="0.2">
      <c r="A12" s="28" t="s">
        <v>44</v>
      </c>
      <c r="B12" s="40">
        <v>4190.8900000000003</v>
      </c>
      <c r="C12" s="40">
        <v>4194.88</v>
      </c>
      <c r="D12" s="40">
        <v>4114.18</v>
      </c>
      <c r="E12" s="41">
        <f t="shared" si="0"/>
        <v>-76.710000000000036</v>
      </c>
      <c r="F12" s="54">
        <f t="shared" si="1"/>
        <v>0.98169601206426316</v>
      </c>
      <c r="G12" s="41">
        <f t="shared" si="2"/>
        <v>-80.699999999999818</v>
      </c>
      <c r="H12" s="42">
        <f t="shared" si="3"/>
        <v>0.9807622625677016</v>
      </c>
      <c r="I12" s="27"/>
      <c r="J12" s="14"/>
    </row>
    <row r="13" spans="1:11" ht="51" customHeight="1" x14ac:dyDescent="0.2">
      <c r="A13" s="44" t="s">
        <v>5</v>
      </c>
      <c r="B13" s="24">
        <v>296.48</v>
      </c>
      <c r="C13" s="24">
        <v>395.2</v>
      </c>
      <c r="D13" s="24">
        <v>396.46</v>
      </c>
      <c r="E13" s="25">
        <f t="shared" si="0"/>
        <v>99.979999999999961</v>
      </c>
      <c r="F13" s="53">
        <f t="shared" si="1"/>
        <v>1.3372234214786831</v>
      </c>
      <c r="G13" s="25">
        <f t="shared" si="2"/>
        <v>1.2599999999999909</v>
      </c>
      <c r="H13" s="26">
        <f t="shared" si="3"/>
        <v>1.0031882591093118</v>
      </c>
      <c r="I13" s="48" t="s">
        <v>58</v>
      </c>
      <c r="J13" s="13"/>
    </row>
    <row r="14" spans="1:11" ht="46.15" customHeight="1" x14ac:dyDescent="0.2">
      <c r="A14" s="44" t="s">
        <v>41</v>
      </c>
      <c r="B14" s="24">
        <v>1.85</v>
      </c>
      <c r="C14" s="24">
        <v>1.58</v>
      </c>
      <c r="D14" s="24">
        <v>1.58</v>
      </c>
      <c r="E14" s="25">
        <f t="shared" si="0"/>
        <v>-0.27</v>
      </c>
      <c r="F14" s="53">
        <f t="shared" si="1"/>
        <v>0.8540540540540541</v>
      </c>
      <c r="G14" s="25">
        <f t="shared" si="2"/>
        <v>0</v>
      </c>
      <c r="H14" s="26">
        <f t="shared" si="3"/>
        <v>1</v>
      </c>
      <c r="I14" s="48" t="s">
        <v>53</v>
      </c>
      <c r="J14" s="13"/>
    </row>
    <row r="15" spans="1:11" ht="43.15" customHeight="1" x14ac:dyDescent="0.2">
      <c r="A15" s="44" t="s">
        <v>6</v>
      </c>
      <c r="B15" s="43">
        <v>518.5</v>
      </c>
      <c r="C15" s="43">
        <v>623.26</v>
      </c>
      <c r="D15" s="43">
        <v>659.17</v>
      </c>
      <c r="E15" s="25">
        <f t="shared" si="0"/>
        <v>140.66999999999996</v>
      </c>
      <c r="F15" s="53">
        <f t="shared" si="1"/>
        <v>1.2713018322082932</v>
      </c>
      <c r="G15" s="25">
        <f t="shared" si="2"/>
        <v>35.909999999999968</v>
      </c>
      <c r="H15" s="26">
        <f t="shared" si="3"/>
        <v>1.0576164040689278</v>
      </c>
      <c r="I15" s="47" t="s">
        <v>54</v>
      </c>
      <c r="J15" s="12"/>
    </row>
    <row r="16" spans="1:11" ht="38.25" customHeight="1" x14ac:dyDescent="0.2">
      <c r="A16" s="44" t="s">
        <v>7</v>
      </c>
      <c r="B16" s="24">
        <v>2.0099999999999998</v>
      </c>
      <c r="C16" s="24">
        <v>1.89</v>
      </c>
      <c r="D16" s="24">
        <v>1.18</v>
      </c>
      <c r="E16" s="25">
        <f t="shared" si="0"/>
        <v>-0.82999999999999985</v>
      </c>
      <c r="F16" s="53">
        <f t="shared" si="1"/>
        <v>0.58706467661691542</v>
      </c>
      <c r="G16" s="25">
        <f t="shared" si="2"/>
        <v>-0.71</v>
      </c>
      <c r="H16" s="26">
        <f t="shared" si="3"/>
        <v>0.6243386243386243</v>
      </c>
      <c r="I16" s="48" t="s">
        <v>55</v>
      </c>
      <c r="J16" s="13"/>
    </row>
    <row r="17" spans="1:10" ht="53.25" customHeight="1" x14ac:dyDescent="0.3">
      <c r="A17" s="44" t="s">
        <v>8</v>
      </c>
      <c r="B17" s="24">
        <v>272.10000000000002</v>
      </c>
      <c r="C17" s="24">
        <v>422.36</v>
      </c>
      <c r="D17" s="24">
        <v>472.88</v>
      </c>
      <c r="E17" s="25">
        <f t="shared" si="0"/>
        <v>200.77999999999997</v>
      </c>
      <c r="F17" s="53">
        <f t="shared" si="1"/>
        <v>1.7378904814406466</v>
      </c>
      <c r="G17" s="25">
        <f t="shared" si="2"/>
        <v>50.519999999999982</v>
      </c>
      <c r="H17" s="26">
        <f t="shared" si="3"/>
        <v>1.1196135997727057</v>
      </c>
      <c r="I17" s="56" t="s">
        <v>59</v>
      </c>
      <c r="J17" s="12"/>
    </row>
    <row r="18" spans="1:10" ht="21" hidden="1" customHeight="1" x14ac:dyDescent="0.2">
      <c r="A18" s="23" t="s">
        <v>35</v>
      </c>
      <c r="B18" s="24">
        <v>0</v>
      </c>
      <c r="C18" s="24">
        <v>0</v>
      </c>
      <c r="D18" s="24">
        <v>0</v>
      </c>
      <c r="E18" s="25">
        <f t="shared" si="0"/>
        <v>0</v>
      </c>
      <c r="F18" s="53" t="s">
        <v>38</v>
      </c>
      <c r="G18" s="25">
        <f t="shared" si="2"/>
        <v>0</v>
      </c>
      <c r="H18" s="26" t="s">
        <v>38</v>
      </c>
      <c r="I18" s="27"/>
      <c r="J18" s="12"/>
    </row>
    <row r="19" spans="1:10" s="4" customFormat="1" ht="20.25" x14ac:dyDescent="0.2">
      <c r="A19" s="19" t="s">
        <v>9</v>
      </c>
      <c r="B19" s="8">
        <v>998.5</v>
      </c>
      <c r="C19" s="8">
        <v>1228.8</v>
      </c>
      <c r="D19" s="8">
        <f>SUM(D20:D25)</f>
        <v>1279.5700000000002</v>
      </c>
      <c r="E19" s="20">
        <f t="shared" si="0"/>
        <v>281.07000000000016</v>
      </c>
      <c r="F19" s="52">
        <f t="shared" si="1"/>
        <v>1.2814922383575365</v>
      </c>
      <c r="G19" s="20">
        <f t="shared" si="2"/>
        <v>50.770000000000209</v>
      </c>
      <c r="H19" s="21">
        <f t="shared" ref="H19:H26" si="4">SUM(D19/C19)</f>
        <v>1.0413167317708336</v>
      </c>
      <c r="I19" s="29"/>
      <c r="J19" s="15"/>
    </row>
    <row r="20" spans="1:10" ht="87" customHeight="1" x14ac:dyDescent="0.2">
      <c r="A20" s="30" t="s">
        <v>10</v>
      </c>
      <c r="B20" s="24">
        <v>701.43</v>
      </c>
      <c r="C20" s="24">
        <v>806.03</v>
      </c>
      <c r="D20" s="24">
        <v>853.98</v>
      </c>
      <c r="E20" s="25">
        <f t="shared" si="0"/>
        <v>152.55000000000007</v>
      </c>
      <c r="F20" s="53">
        <f t="shared" si="1"/>
        <v>1.2174842821094052</v>
      </c>
      <c r="G20" s="25">
        <f t="shared" si="2"/>
        <v>47.950000000000045</v>
      </c>
      <c r="H20" s="26">
        <f t="shared" si="4"/>
        <v>1.0594891009019516</v>
      </c>
      <c r="I20" s="57" t="s">
        <v>60</v>
      </c>
      <c r="J20" s="12"/>
    </row>
    <row r="21" spans="1:10" ht="38.25" customHeight="1" x14ac:dyDescent="0.2">
      <c r="A21" s="30" t="s">
        <v>11</v>
      </c>
      <c r="B21" s="24">
        <v>20.77</v>
      </c>
      <c r="C21" s="24">
        <v>20.8</v>
      </c>
      <c r="D21" s="24">
        <v>14.42</v>
      </c>
      <c r="E21" s="25">
        <f t="shared" si="0"/>
        <v>-6.35</v>
      </c>
      <c r="F21" s="53">
        <f t="shared" si="1"/>
        <v>0.69427058257101593</v>
      </c>
      <c r="G21" s="25">
        <f t="shared" si="2"/>
        <v>-6.3800000000000008</v>
      </c>
      <c r="H21" s="26">
        <f t="shared" si="4"/>
        <v>0.69326923076923075</v>
      </c>
      <c r="I21" s="47" t="s">
        <v>45</v>
      </c>
      <c r="J21" s="13"/>
    </row>
    <row r="22" spans="1:10" ht="53.25" customHeight="1" x14ac:dyDescent="0.2">
      <c r="A22" s="30" t="s">
        <v>36</v>
      </c>
      <c r="B22" s="24">
        <v>7.5</v>
      </c>
      <c r="C22" s="24">
        <v>14.04</v>
      </c>
      <c r="D22" s="24">
        <v>31.92</v>
      </c>
      <c r="E22" s="25">
        <f t="shared" si="0"/>
        <v>24.42</v>
      </c>
      <c r="F22" s="53">
        <f t="shared" si="1"/>
        <v>4.2560000000000002</v>
      </c>
      <c r="G22" s="25">
        <f t="shared" si="2"/>
        <v>17.880000000000003</v>
      </c>
      <c r="H22" s="26">
        <f t="shared" si="4"/>
        <v>2.2735042735042739</v>
      </c>
      <c r="I22" s="47" t="s">
        <v>56</v>
      </c>
    </row>
    <row r="23" spans="1:10" ht="37.5" x14ac:dyDescent="0.2">
      <c r="A23" s="30" t="s">
        <v>12</v>
      </c>
      <c r="B23" s="24">
        <v>225.67</v>
      </c>
      <c r="C23" s="24">
        <v>332.33</v>
      </c>
      <c r="D23" s="24">
        <v>314.10000000000002</v>
      </c>
      <c r="E23" s="25">
        <f t="shared" si="0"/>
        <v>88.430000000000035</v>
      </c>
      <c r="F23" s="53">
        <f t="shared" si="1"/>
        <v>1.3918553640271194</v>
      </c>
      <c r="G23" s="25">
        <f t="shared" si="2"/>
        <v>-18.229999999999961</v>
      </c>
      <c r="H23" s="26">
        <f t="shared" si="4"/>
        <v>0.94514488610718272</v>
      </c>
      <c r="I23" s="49" t="s">
        <v>40</v>
      </c>
    </row>
    <row r="24" spans="1:10" ht="70.900000000000006" customHeight="1" x14ac:dyDescent="0.2">
      <c r="A24" s="30" t="s">
        <v>13</v>
      </c>
      <c r="B24" s="24">
        <v>36.6</v>
      </c>
      <c r="C24" s="24">
        <v>49.51</v>
      </c>
      <c r="D24" s="24">
        <v>58.98</v>
      </c>
      <c r="E24" s="25">
        <f t="shared" si="0"/>
        <v>22.379999999999995</v>
      </c>
      <c r="F24" s="53">
        <f t="shared" si="1"/>
        <v>1.6114754098360655</v>
      </c>
      <c r="G24" s="25">
        <f t="shared" si="2"/>
        <v>9.4699999999999989</v>
      </c>
      <c r="H24" s="26">
        <f t="shared" si="4"/>
        <v>1.1912744900020198</v>
      </c>
      <c r="I24" s="49" t="s">
        <v>57</v>
      </c>
    </row>
    <row r="25" spans="1:10" ht="37.5" customHeight="1" x14ac:dyDescent="0.2">
      <c r="A25" s="31" t="s">
        <v>14</v>
      </c>
      <c r="B25" s="43">
        <v>6.45</v>
      </c>
      <c r="C25" s="43">
        <v>6.24</v>
      </c>
      <c r="D25" s="43">
        <v>6.17</v>
      </c>
      <c r="E25" s="25">
        <f t="shared" si="0"/>
        <v>-0.28000000000000025</v>
      </c>
      <c r="F25" s="53">
        <f t="shared" si="1"/>
        <v>0.95658914728682165</v>
      </c>
      <c r="G25" s="25">
        <f t="shared" si="2"/>
        <v>-7.0000000000000284E-2</v>
      </c>
      <c r="H25" s="26">
        <f t="shared" si="4"/>
        <v>0.98878205128205121</v>
      </c>
      <c r="I25" s="46"/>
      <c r="J25" s="12"/>
    </row>
    <row r="26" spans="1:10" s="4" customFormat="1" ht="24.75" customHeight="1" x14ac:dyDescent="0.2">
      <c r="A26" s="32" t="s">
        <v>15</v>
      </c>
      <c r="B26" s="8">
        <f>SUM(B28:B35)</f>
        <v>17782.93</v>
      </c>
      <c r="C26" s="8">
        <f>SUM(C28:C35)</f>
        <v>16503.22</v>
      </c>
      <c r="D26" s="8">
        <f>SUM(D28:D35)</f>
        <v>16303.03</v>
      </c>
      <c r="E26" s="20">
        <f t="shared" si="0"/>
        <v>-1479.8999999999996</v>
      </c>
      <c r="F26" s="52">
        <f t="shared" si="1"/>
        <v>0.91677974327065337</v>
      </c>
      <c r="G26" s="20">
        <f t="shared" si="2"/>
        <v>-200.19000000000051</v>
      </c>
      <c r="H26" s="21">
        <f t="shared" si="4"/>
        <v>0.98786963998540889</v>
      </c>
      <c r="I26" s="29"/>
      <c r="J26" s="15"/>
    </row>
    <row r="27" spans="1:10" s="4" customFormat="1" ht="20.25" customHeight="1" x14ac:dyDescent="0.2">
      <c r="A27" s="71" t="s">
        <v>33</v>
      </c>
      <c r="B27" s="72"/>
      <c r="C27" s="72"/>
      <c r="D27" s="72"/>
      <c r="E27" s="72"/>
      <c r="F27" s="72"/>
      <c r="G27" s="72"/>
      <c r="H27" s="72"/>
      <c r="I27" s="73"/>
      <c r="J27" s="15"/>
    </row>
    <row r="28" spans="1:10" ht="39" x14ac:dyDescent="0.2">
      <c r="A28" s="18" t="s">
        <v>16</v>
      </c>
      <c r="B28" s="24">
        <v>1252.6099999999999</v>
      </c>
      <c r="C28" s="24">
        <v>590.5</v>
      </c>
      <c r="D28" s="24">
        <v>590.5</v>
      </c>
      <c r="E28" s="25">
        <f t="shared" si="0"/>
        <v>-662.1099999999999</v>
      </c>
      <c r="F28" s="53">
        <f t="shared" si="1"/>
        <v>0.47141568405170009</v>
      </c>
      <c r="G28" s="25">
        <f t="shared" ref="G28:G36" si="5">SUM(D28-C28)</f>
        <v>0</v>
      </c>
      <c r="H28" s="35">
        <f>SUM(D28/C28)</f>
        <v>1</v>
      </c>
      <c r="I28" s="60" t="s">
        <v>39</v>
      </c>
      <c r="J28" s="12"/>
    </row>
    <row r="29" spans="1:10" ht="39" x14ac:dyDescent="0.2">
      <c r="A29" s="18" t="s">
        <v>17</v>
      </c>
      <c r="B29" s="24">
        <v>8412.57</v>
      </c>
      <c r="C29" s="24">
        <v>8038.85</v>
      </c>
      <c r="D29" s="24">
        <v>7922.31</v>
      </c>
      <c r="E29" s="25">
        <f t="shared" si="0"/>
        <v>-490.25999999999931</v>
      </c>
      <c r="F29" s="53">
        <f t="shared" si="1"/>
        <v>0.94172292177063621</v>
      </c>
      <c r="G29" s="25">
        <f t="shared" si="5"/>
        <v>-116.53999999999996</v>
      </c>
      <c r="H29" s="35">
        <f>SUM(D29/C29)</f>
        <v>0.98550290153442344</v>
      </c>
      <c r="I29" s="61"/>
      <c r="J29" s="12"/>
    </row>
    <row r="30" spans="1:10" ht="39" x14ac:dyDescent="0.2">
      <c r="A30" s="18" t="s">
        <v>18</v>
      </c>
      <c r="B30" s="24">
        <v>7804.81</v>
      </c>
      <c r="C30" s="24">
        <v>7587.94</v>
      </c>
      <c r="D30" s="24">
        <v>7538.44</v>
      </c>
      <c r="E30" s="25">
        <f t="shared" si="0"/>
        <v>-266.3700000000008</v>
      </c>
      <c r="F30" s="53">
        <f t="shared" si="1"/>
        <v>0.96587104618818387</v>
      </c>
      <c r="G30" s="25">
        <f t="shared" si="5"/>
        <v>-49.5</v>
      </c>
      <c r="H30" s="35">
        <f>SUM(D30/C30)</f>
        <v>0.9934764903254375</v>
      </c>
      <c r="I30" s="61"/>
      <c r="J30" s="12"/>
    </row>
    <row r="31" spans="1:10" ht="20.25" x14ac:dyDescent="0.2">
      <c r="A31" s="18" t="s">
        <v>19</v>
      </c>
      <c r="B31" s="24">
        <v>312.73</v>
      </c>
      <c r="C31" s="24">
        <v>280.54000000000002</v>
      </c>
      <c r="D31" s="24">
        <v>279.26</v>
      </c>
      <c r="E31" s="25">
        <f t="shared" si="0"/>
        <v>-33.470000000000027</v>
      </c>
      <c r="F31" s="53">
        <f t="shared" si="1"/>
        <v>0.89297477056886121</v>
      </c>
      <c r="G31" s="25">
        <f t="shared" si="5"/>
        <v>-1.2800000000000296</v>
      </c>
      <c r="H31" s="35">
        <f>SUM(D31/C31)</f>
        <v>0.99543737078491468</v>
      </c>
      <c r="I31" s="62"/>
      <c r="J31" s="12"/>
    </row>
    <row r="32" spans="1:10" ht="78" customHeight="1" x14ac:dyDescent="0.2">
      <c r="A32" s="18" t="s">
        <v>20</v>
      </c>
      <c r="B32" s="24">
        <v>0.21</v>
      </c>
      <c r="C32" s="24">
        <v>4.71</v>
      </c>
      <c r="D32" s="24">
        <v>4.62</v>
      </c>
      <c r="E32" s="25">
        <f t="shared" si="0"/>
        <v>4.41</v>
      </c>
      <c r="F32" s="53">
        <f t="shared" si="1"/>
        <v>22</v>
      </c>
      <c r="G32" s="25">
        <f t="shared" si="5"/>
        <v>-8.9999999999999858E-2</v>
      </c>
      <c r="H32" s="35">
        <f>SUM(D32/C32)</f>
        <v>0.98089171974522293</v>
      </c>
      <c r="I32" s="47" t="s">
        <v>61</v>
      </c>
      <c r="J32" s="12"/>
    </row>
    <row r="33" spans="1:10" ht="27.75" hidden="1" customHeight="1" x14ac:dyDescent="0.2">
      <c r="A33" s="18" t="s">
        <v>21</v>
      </c>
      <c r="B33" s="24"/>
      <c r="C33" s="24"/>
      <c r="D33" s="24"/>
      <c r="E33" s="25">
        <f t="shared" si="0"/>
        <v>0</v>
      </c>
      <c r="F33" s="53" t="s">
        <v>38</v>
      </c>
      <c r="G33" s="25">
        <f t="shared" si="5"/>
        <v>0</v>
      </c>
      <c r="H33" s="35" t="e">
        <f t="shared" ref="H33:H34" si="6">SUM(D33/C33)</f>
        <v>#DIV/0!</v>
      </c>
      <c r="I33" s="27"/>
      <c r="J33" s="12"/>
    </row>
    <row r="34" spans="1:10" ht="108" customHeight="1" x14ac:dyDescent="0.2">
      <c r="A34" s="18" t="s">
        <v>27</v>
      </c>
      <c r="B34" s="24">
        <v>0</v>
      </c>
      <c r="C34" s="24">
        <v>0.68</v>
      </c>
      <c r="D34" s="24">
        <v>5.65</v>
      </c>
      <c r="E34" s="25">
        <f t="shared" si="0"/>
        <v>5.65</v>
      </c>
      <c r="F34" s="53" t="s">
        <v>38</v>
      </c>
      <c r="G34" s="25">
        <f t="shared" si="5"/>
        <v>4.9700000000000006</v>
      </c>
      <c r="H34" s="35">
        <f t="shared" si="6"/>
        <v>8.3088235294117645</v>
      </c>
      <c r="I34" s="58" t="s">
        <v>46</v>
      </c>
      <c r="J34" s="12"/>
    </row>
    <row r="35" spans="1:10" ht="69.75" customHeight="1" x14ac:dyDescent="0.2">
      <c r="A35" s="18" t="s">
        <v>26</v>
      </c>
      <c r="B35" s="24">
        <v>0</v>
      </c>
      <c r="C35" s="24">
        <v>0</v>
      </c>
      <c r="D35" s="24">
        <v>-37.75</v>
      </c>
      <c r="E35" s="25">
        <f t="shared" si="0"/>
        <v>-37.75</v>
      </c>
      <c r="F35" s="53" t="s">
        <v>38</v>
      </c>
      <c r="G35" s="25">
        <f t="shared" si="5"/>
        <v>-37.75</v>
      </c>
      <c r="H35" s="35" t="s">
        <v>38</v>
      </c>
      <c r="I35" s="59"/>
      <c r="J35" s="12"/>
    </row>
    <row r="36" spans="1:10" s="5" customFormat="1" ht="30" customHeight="1" x14ac:dyDescent="0.2">
      <c r="A36" s="33" t="s">
        <v>34</v>
      </c>
      <c r="B36" s="34">
        <f>SUM(B6,B26)</f>
        <v>28770.83</v>
      </c>
      <c r="C36" s="34">
        <f>SUM(C6,C26)</f>
        <v>28362.02</v>
      </c>
      <c r="D36" s="34">
        <f>SUM(D6,D26)</f>
        <v>28367.13</v>
      </c>
      <c r="E36" s="20">
        <f t="shared" si="0"/>
        <v>-403.70000000000073</v>
      </c>
      <c r="F36" s="52">
        <f t="shared" si="1"/>
        <v>0.98596842704920229</v>
      </c>
      <c r="G36" s="20">
        <f t="shared" si="5"/>
        <v>5.1100000000005821</v>
      </c>
      <c r="H36" s="36">
        <f>SUM(D36/C36)</f>
        <v>1.0001801705238202</v>
      </c>
      <c r="I36" s="29"/>
      <c r="J36" s="15"/>
    </row>
    <row r="37" spans="1:10" x14ac:dyDescent="0.2">
      <c r="D37" s="7"/>
    </row>
    <row r="38" spans="1:10" x14ac:dyDescent="0.2">
      <c r="D38" s="7"/>
    </row>
    <row r="39" spans="1:10" x14ac:dyDescent="0.2">
      <c r="D39" s="7"/>
    </row>
    <row r="40" spans="1:10" x14ac:dyDescent="0.2">
      <c r="D40" s="7"/>
    </row>
    <row r="41" spans="1:10" x14ac:dyDescent="0.2">
      <c r="D41" s="7"/>
    </row>
  </sheetData>
  <mergeCells count="11">
    <mergeCell ref="I34:I35"/>
    <mergeCell ref="I28:I31"/>
    <mergeCell ref="A1:I1"/>
    <mergeCell ref="A2:I2"/>
    <mergeCell ref="A3:A4"/>
    <mergeCell ref="B3:B4"/>
    <mergeCell ref="C3:C4"/>
    <mergeCell ref="D3:D4"/>
    <mergeCell ref="E3:I3"/>
    <mergeCell ref="A7:I7"/>
    <mergeCell ref="A27:I27"/>
  </mergeCells>
  <pageMargins left="0.55118110236220474" right="0.39370078740157483" top="0.82" bottom="0.65" header="0.15748031496062992" footer="0"/>
  <pageSetup paperSize="9" scale="36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01.01.2026 исполнение доход</vt:lpstr>
      <vt:lpstr>'01.01.2026 исполнение доход'!Заголовки_для_печати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Москвина Татьяна Валерьевна</dc:creator>
  <cp:lastModifiedBy>Фаренник Ольга Викторовна</cp:lastModifiedBy>
  <cp:lastPrinted>2026-03-20T07:50:05Z</cp:lastPrinted>
  <dcterms:created xsi:type="dcterms:W3CDTF">2020-06-22T07:43:24Z</dcterms:created>
  <dcterms:modified xsi:type="dcterms:W3CDTF">2026-04-09T13:16:33Z</dcterms:modified>
</cp:coreProperties>
</file>