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arenikolvi\Documents\Проект бюджета 2025\Решение ОГС 2025-2027\"/>
    </mc:Choice>
  </mc:AlternateContent>
  <bookViews>
    <workbookView xWindow="10770" yWindow="450" windowWidth="15645" windowHeight="12285"/>
  </bookViews>
  <sheets>
    <sheet name="ПРИЛОЖЕНИЕ" sheetId="1" r:id="rId1"/>
  </sheets>
  <definedNames>
    <definedName name="_xlnm.Print_Titles" localSheetId="0">ПРИЛОЖЕНИЕ!$8:$9</definedName>
    <definedName name="_xlnm.Print_Area" localSheetId="0">ПРИЛОЖЕНИЕ!$A$1:$E$786</definedName>
  </definedNames>
  <calcPr calcId="152511"/>
</workbook>
</file>

<file path=xl/calcChain.xml><?xml version="1.0" encoding="utf-8"?>
<calcChain xmlns="http://schemas.openxmlformats.org/spreadsheetml/2006/main">
  <c r="D587" i="1" l="1"/>
  <c r="E587" i="1"/>
  <c r="C587" i="1"/>
  <c r="D436" i="1"/>
  <c r="E436" i="1"/>
  <c r="C436" i="1"/>
  <c r="D494" i="1"/>
  <c r="E494" i="1"/>
  <c r="C494" i="1"/>
  <c r="D386" i="1" l="1"/>
  <c r="D385" i="1" s="1"/>
  <c r="E386" i="1"/>
  <c r="E385" i="1" s="1"/>
  <c r="C386" i="1"/>
  <c r="C385" i="1" s="1"/>
  <c r="D356" i="1" l="1"/>
  <c r="E356" i="1"/>
  <c r="C356" i="1"/>
  <c r="D354" i="1"/>
  <c r="E354" i="1"/>
  <c r="C354" i="1"/>
  <c r="D325" i="1"/>
  <c r="E325" i="1"/>
  <c r="C325" i="1"/>
  <c r="E289" i="1"/>
  <c r="D289" i="1"/>
  <c r="C289" i="1"/>
  <c r="D273" i="1"/>
  <c r="E273" i="1"/>
  <c r="C273" i="1"/>
  <c r="D240" i="1" l="1"/>
  <c r="E240" i="1"/>
  <c r="C240" i="1"/>
  <c r="D224" i="1"/>
  <c r="E224" i="1"/>
  <c r="C224" i="1"/>
  <c r="D218" i="1"/>
  <c r="E218" i="1"/>
  <c r="C218" i="1"/>
  <c r="D215" i="1"/>
  <c r="E215" i="1"/>
  <c r="C215" i="1"/>
  <c r="D140" i="1"/>
  <c r="D139" i="1" s="1"/>
  <c r="E140" i="1"/>
  <c r="E139" i="1" s="1"/>
  <c r="C140" i="1"/>
  <c r="D48" i="1"/>
  <c r="D47" i="1" s="1"/>
  <c r="E48" i="1"/>
  <c r="E47" i="1" s="1"/>
  <c r="C48" i="1"/>
  <c r="C47" i="1" s="1"/>
  <c r="D45" i="1"/>
  <c r="D44" i="1" s="1"/>
  <c r="E45" i="1"/>
  <c r="E44" i="1" s="1"/>
  <c r="C45" i="1"/>
  <c r="C44" i="1" s="1"/>
  <c r="D42" i="1"/>
  <c r="D41" i="1" s="1"/>
  <c r="E42" i="1"/>
  <c r="E41" i="1" s="1"/>
  <c r="C42" i="1"/>
  <c r="C41" i="1" s="1"/>
  <c r="D33" i="1"/>
  <c r="D32" i="1" s="1"/>
  <c r="E33" i="1"/>
  <c r="E32" i="1" s="1"/>
  <c r="C33" i="1"/>
  <c r="C32" i="1" s="1"/>
  <c r="E24" i="1"/>
  <c r="E23" i="1" s="1"/>
  <c r="D24" i="1"/>
  <c r="D23" i="1" s="1"/>
  <c r="C24" i="1"/>
  <c r="C23" i="1" s="1"/>
  <c r="D21" i="1"/>
  <c r="D20" i="1" s="1"/>
  <c r="E21" i="1"/>
  <c r="E20" i="1" s="1"/>
  <c r="C21" i="1"/>
  <c r="C20" i="1" s="1"/>
  <c r="D698" i="1" l="1"/>
  <c r="E698" i="1"/>
  <c r="C698" i="1"/>
  <c r="D622" i="1" l="1"/>
  <c r="E622" i="1"/>
  <c r="C622" i="1"/>
  <c r="D617" i="1" l="1"/>
  <c r="E617" i="1"/>
  <c r="C617" i="1"/>
  <c r="D697" i="1" l="1"/>
  <c r="E697" i="1"/>
  <c r="C697" i="1"/>
  <c r="D702" i="1" l="1"/>
  <c r="E702" i="1"/>
  <c r="C702" i="1"/>
  <c r="E579" i="1" l="1"/>
  <c r="D579" i="1"/>
  <c r="C579" i="1"/>
  <c r="E577" i="1"/>
  <c r="D577" i="1"/>
  <c r="C577" i="1"/>
  <c r="E575" i="1"/>
  <c r="D575" i="1"/>
  <c r="C575" i="1"/>
  <c r="D662" i="1" l="1"/>
  <c r="D661" i="1" s="1"/>
  <c r="E662" i="1"/>
  <c r="E661" i="1" s="1"/>
  <c r="C662" i="1"/>
  <c r="C661" i="1" s="1"/>
  <c r="D573" i="1" l="1"/>
  <c r="E573" i="1"/>
  <c r="C573" i="1"/>
  <c r="D581" i="1"/>
  <c r="E581" i="1"/>
  <c r="C581" i="1"/>
  <c r="D511" i="1" l="1"/>
  <c r="D510" i="1" s="1"/>
  <c r="E511" i="1"/>
  <c r="E510" i="1" s="1"/>
  <c r="C511" i="1"/>
  <c r="C510" i="1" s="1"/>
  <c r="D730" i="1" l="1"/>
  <c r="E730" i="1"/>
  <c r="C730" i="1"/>
  <c r="D571" i="1" l="1"/>
  <c r="E571" i="1"/>
  <c r="C571" i="1"/>
  <c r="D569" i="1"/>
  <c r="E569" i="1"/>
  <c r="C569" i="1"/>
  <c r="D421" i="1"/>
  <c r="E421" i="1"/>
  <c r="C421" i="1"/>
  <c r="D397" i="1"/>
  <c r="D396" i="1" s="1"/>
  <c r="E397" i="1"/>
  <c r="E396" i="1" s="1"/>
  <c r="C397" i="1"/>
  <c r="C396" i="1" s="1"/>
  <c r="D383" i="1"/>
  <c r="D382" i="1" s="1"/>
  <c r="E383" i="1"/>
  <c r="E382" i="1" s="1"/>
  <c r="C383" i="1"/>
  <c r="C382" i="1" s="1"/>
  <c r="D319" i="1"/>
  <c r="E319" i="1"/>
  <c r="C319" i="1"/>
  <c r="D286" i="1"/>
  <c r="E286" i="1"/>
  <c r="C286" i="1"/>
  <c r="D282" i="1"/>
  <c r="E282" i="1"/>
  <c r="C282" i="1"/>
  <c r="D254" i="1"/>
  <c r="D253" i="1" s="1"/>
  <c r="D252" i="1" s="1"/>
  <c r="E254" i="1"/>
  <c r="E253" i="1" s="1"/>
  <c r="E252" i="1" s="1"/>
  <c r="C254" i="1"/>
  <c r="C253" i="1" s="1"/>
  <c r="C252" i="1" s="1"/>
  <c r="D94" i="1"/>
  <c r="E94" i="1"/>
  <c r="C94" i="1"/>
  <c r="D92" i="1"/>
  <c r="E92" i="1"/>
  <c r="C92" i="1"/>
  <c r="D39" i="1"/>
  <c r="D38" i="1" s="1"/>
  <c r="E39" i="1"/>
  <c r="E38" i="1" s="1"/>
  <c r="C39" i="1"/>
  <c r="C38" i="1" s="1"/>
  <c r="D36" i="1"/>
  <c r="D35" i="1" s="1"/>
  <c r="E36" i="1"/>
  <c r="E35" i="1" s="1"/>
  <c r="C36" i="1"/>
  <c r="C35" i="1" s="1"/>
  <c r="C91" i="1" l="1"/>
  <c r="E91" i="1"/>
  <c r="D91" i="1"/>
  <c r="D165" i="1" l="1"/>
  <c r="E165" i="1"/>
  <c r="C165" i="1"/>
  <c r="D162" i="1"/>
  <c r="E162" i="1"/>
  <c r="C162" i="1"/>
  <c r="D159" i="1"/>
  <c r="E159" i="1"/>
  <c r="C159" i="1"/>
  <c r="D457" i="1" l="1"/>
  <c r="E457" i="1"/>
  <c r="C457" i="1"/>
  <c r="D358" i="1"/>
  <c r="E358" i="1"/>
  <c r="C358" i="1"/>
  <c r="D492" i="1" l="1"/>
  <c r="E492" i="1"/>
  <c r="C492" i="1"/>
  <c r="D563" i="1" l="1"/>
  <c r="E563" i="1"/>
  <c r="C563" i="1"/>
  <c r="D561" i="1"/>
  <c r="E561" i="1"/>
  <c r="C561" i="1"/>
  <c r="D559" i="1"/>
  <c r="E559" i="1"/>
  <c r="C559" i="1"/>
  <c r="D557" i="1"/>
  <c r="E557" i="1"/>
  <c r="C557" i="1"/>
  <c r="D76" i="1" l="1"/>
  <c r="D75" i="1" s="1"/>
  <c r="D74" i="1" s="1"/>
  <c r="E76" i="1"/>
  <c r="E75" i="1" s="1"/>
  <c r="E74" i="1" s="1"/>
  <c r="C76" i="1"/>
  <c r="C75" i="1" s="1"/>
  <c r="C74" i="1" s="1"/>
  <c r="D170" i="1" l="1"/>
  <c r="E170" i="1"/>
  <c r="C170" i="1"/>
  <c r="D606" i="1" l="1"/>
  <c r="E606" i="1"/>
  <c r="C606" i="1"/>
  <c r="C567" i="1" l="1"/>
  <c r="D567" i="1" l="1"/>
  <c r="E567" i="1"/>
  <c r="D565" i="1"/>
  <c r="E565" i="1"/>
  <c r="C565" i="1"/>
  <c r="D692" i="1" l="1"/>
  <c r="D691" i="1" s="1"/>
  <c r="E692" i="1"/>
  <c r="E691" i="1" s="1"/>
  <c r="C692" i="1"/>
  <c r="C691" i="1" s="1"/>
  <c r="D644" i="1"/>
  <c r="D643" i="1" s="1"/>
  <c r="E644" i="1"/>
  <c r="E643" i="1" s="1"/>
  <c r="C644" i="1"/>
  <c r="C643" i="1" s="1"/>
  <c r="D632" i="1"/>
  <c r="D631" i="1" s="1"/>
  <c r="E632" i="1"/>
  <c r="E631" i="1" s="1"/>
  <c r="C632" i="1"/>
  <c r="C631" i="1" s="1"/>
  <c r="D612" i="1"/>
  <c r="E612" i="1"/>
  <c r="C612" i="1"/>
  <c r="D771" i="1" l="1"/>
  <c r="D770" i="1" s="1"/>
  <c r="E771" i="1"/>
  <c r="E770" i="1" s="1"/>
  <c r="C771" i="1"/>
  <c r="C770" i="1" s="1"/>
  <c r="D757" i="1" l="1"/>
  <c r="E757" i="1"/>
  <c r="C757" i="1"/>
  <c r="D555" i="1" l="1"/>
  <c r="E555" i="1"/>
  <c r="C555" i="1"/>
  <c r="D553" i="1"/>
  <c r="E553" i="1"/>
  <c r="C553" i="1"/>
  <c r="D551" i="1"/>
  <c r="E551" i="1"/>
  <c r="C551" i="1"/>
  <c r="D549" i="1"/>
  <c r="E549" i="1"/>
  <c r="C549" i="1"/>
  <c r="D547" i="1"/>
  <c r="E547" i="1"/>
  <c r="C547" i="1"/>
  <c r="D545" i="1"/>
  <c r="E545" i="1"/>
  <c r="C545" i="1"/>
  <c r="D543" i="1"/>
  <c r="E543" i="1"/>
  <c r="C543" i="1"/>
  <c r="D541" i="1"/>
  <c r="E541" i="1"/>
  <c r="C541" i="1"/>
  <c r="D539" i="1"/>
  <c r="E539" i="1"/>
  <c r="C539" i="1"/>
  <c r="D506" i="1"/>
  <c r="E506" i="1"/>
  <c r="C506" i="1"/>
  <c r="D502" i="1"/>
  <c r="D501" i="1" s="1"/>
  <c r="E502" i="1"/>
  <c r="E501" i="1" s="1"/>
  <c r="C502" i="1"/>
  <c r="C501" i="1" s="1"/>
  <c r="D499" i="1"/>
  <c r="D498" i="1" s="1"/>
  <c r="E499" i="1"/>
  <c r="E498" i="1" s="1"/>
  <c r="C499" i="1"/>
  <c r="C498" i="1" s="1"/>
  <c r="D491" i="1"/>
  <c r="E491" i="1"/>
  <c r="C491" i="1"/>
  <c r="D483" i="1"/>
  <c r="E483" i="1"/>
  <c r="C483" i="1"/>
  <c r="D464" i="1"/>
  <c r="D463" i="1" s="1"/>
  <c r="E464" i="1"/>
  <c r="E463" i="1" s="1"/>
  <c r="C464" i="1"/>
  <c r="C463" i="1" s="1"/>
  <c r="D441" i="1"/>
  <c r="E441" i="1"/>
  <c r="C441" i="1"/>
  <c r="D439" i="1"/>
  <c r="E439" i="1"/>
  <c r="C439" i="1"/>
  <c r="D360" i="1"/>
  <c r="E360" i="1"/>
  <c r="C360" i="1"/>
  <c r="D340" i="1"/>
  <c r="D339" i="1" s="1"/>
  <c r="D338" i="1" s="1"/>
  <c r="E340" i="1"/>
  <c r="E339" i="1" s="1"/>
  <c r="E338" i="1" s="1"/>
  <c r="C340" i="1"/>
  <c r="C339" i="1" s="1"/>
  <c r="C338" i="1" s="1"/>
  <c r="E336" i="1"/>
  <c r="E335" i="1" s="1"/>
  <c r="E334" i="1" s="1"/>
  <c r="D336" i="1"/>
  <c r="D335" i="1" s="1"/>
  <c r="D334" i="1" s="1"/>
  <c r="C336" i="1"/>
  <c r="C335" i="1" s="1"/>
  <c r="C334" i="1" s="1"/>
  <c r="D275" i="1"/>
  <c r="E275" i="1"/>
  <c r="C275" i="1"/>
  <c r="D232" i="1"/>
  <c r="E232" i="1"/>
  <c r="C232" i="1"/>
  <c r="D199" i="1"/>
  <c r="E199" i="1"/>
  <c r="C199" i="1"/>
  <c r="D602" i="1" l="1"/>
  <c r="D601" i="1" s="1"/>
  <c r="E602" i="1"/>
  <c r="E601" i="1" s="1"/>
  <c r="C602" i="1"/>
  <c r="C601" i="1" s="1"/>
  <c r="D593" i="1"/>
  <c r="E593" i="1"/>
  <c r="C593" i="1"/>
  <c r="D780" i="1" l="1"/>
  <c r="E780" i="1"/>
  <c r="C780" i="1"/>
  <c r="D154" i="1" l="1"/>
  <c r="D153" i="1" s="1"/>
  <c r="D152" i="1" s="1"/>
  <c r="E154" i="1"/>
  <c r="E153" i="1" s="1"/>
  <c r="E152" i="1" s="1"/>
  <c r="C154" i="1"/>
  <c r="C153" i="1" s="1"/>
  <c r="C152" i="1" s="1"/>
  <c r="D205" i="1" l="1"/>
  <c r="E205" i="1"/>
  <c r="C205" i="1"/>
  <c r="C139" i="1" l="1"/>
  <c r="D695" i="1" l="1"/>
  <c r="D694" i="1" s="1"/>
  <c r="E695" i="1"/>
  <c r="E694" i="1" s="1"/>
  <c r="C695" i="1"/>
  <c r="C694" i="1" s="1"/>
  <c r="D514" i="1" l="1"/>
  <c r="E514" i="1"/>
  <c r="C514" i="1" l="1"/>
  <c r="D638" i="1" l="1"/>
  <c r="D637" i="1" s="1"/>
  <c r="E638" i="1"/>
  <c r="E637" i="1" s="1"/>
  <c r="C638" i="1"/>
  <c r="C637" i="1" s="1"/>
  <c r="D674" i="1" l="1"/>
  <c r="E674" i="1"/>
  <c r="C674" i="1"/>
  <c r="E688" i="1" l="1"/>
  <c r="E689" i="1"/>
  <c r="C686" i="1"/>
  <c r="C685" i="1" s="1"/>
  <c r="E529" i="1" l="1"/>
  <c r="D529" i="1"/>
  <c r="C529" i="1"/>
  <c r="E527" i="1"/>
  <c r="D527" i="1"/>
  <c r="C527" i="1"/>
  <c r="E525" i="1"/>
  <c r="D525" i="1"/>
  <c r="C525" i="1"/>
  <c r="D523" i="1"/>
  <c r="E523" i="1"/>
  <c r="C523" i="1"/>
  <c r="D537" i="1"/>
  <c r="E537" i="1"/>
  <c r="D535" i="1"/>
  <c r="E535" i="1"/>
  <c r="D533" i="1"/>
  <c r="D532" i="1" s="1"/>
  <c r="D531" i="1" s="1"/>
  <c r="E533" i="1"/>
  <c r="E532" i="1" s="1"/>
  <c r="E531" i="1" s="1"/>
  <c r="C537" i="1"/>
  <c r="C535" i="1"/>
  <c r="C533" i="1"/>
  <c r="C531" i="1"/>
  <c r="E522" i="1" l="1"/>
  <c r="E521" i="1" s="1"/>
  <c r="E520" i="1" s="1"/>
  <c r="D522" i="1"/>
  <c r="D521" i="1" s="1"/>
  <c r="D520" i="1" s="1"/>
  <c r="C522" i="1"/>
  <c r="C521" i="1" s="1"/>
  <c r="C520" i="1" s="1"/>
  <c r="E784" i="1" l="1"/>
  <c r="E783" i="1" s="1"/>
  <c r="E782" i="1" s="1"/>
  <c r="D784" i="1"/>
  <c r="D783" i="1" s="1"/>
  <c r="D782" i="1" s="1"/>
  <c r="C784" i="1"/>
  <c r="C783" i="1" s="1"/>
  <c r="C782" i="1" s="1"/>
  <c r="E778" i="1"/>
  <c r="D778" i="1"/>
  <c r="C778" i="1"/>
  <c r="E774" i="1"/>
  <c r="E773" i="1" s="1"/>
  <c r="D774" i="1"/>
  <c r="D773" i="1" s="1"/>
  <c r="C774" i="1"/>
  <c r="C773" i="1" s="1"/>
  <c r="E768" i="1"/>
  <c r="E767" i="1" s="1"/>
  <c r="D768" i="1"/>
  <c r="D767" i="1" s="1"/>
  <c r="C768" i="1"/>
  <c r="C767" i="1" s="1"/>
  <c r="E765" i="1"/>
  <c r="E764" i="1" s="1"/>
  <c r="D765" i="1"/>
  <c r="D764" i="1" s="1"/>
  <c r="C765" i="1"/>
  <c r="C764" i="1" s="1"/>
  <c r="E756" i="1"/>
  <c r="D756" i="1"/>
  <c r="C756" i="1"/>
  <c r="E754" i="1"/>
  <c r="E753" i="1" s="1"/>
  <c r="D754" i="1"/>
  <c r="D753" i="1" s="1"/>
  <c r="C754" i="1"/>
  <c r="C753" i="1" s="1"/>
  <c r="E751" i="1"/>
  <c r="E750" i="1" s="1"/>
  <c r="D751" i="1"/>
  <c r="D750" i="1" s="1"/>
  <c r="C751" i="1"/>
  <c r="C750" i="1" s="1"/>
  <c r="E748" i="1"/>
  <c r="E747" i="1" s="1"/>
  <c r="D748" i="1"/>
  <c r="D747" i="1" s="1"/>
  <c r="C748" i="1"/>
  <c r="C747" i="1" s="1"/>
  <c r="E745" i="1"/>
  <c r="E744" i="1" s="1"/>
  <c r="D745" i="1"/>
  <c r="D744" i="1" s="1"/>
  <c r="C745" i="1"/>
  <c r="C744" i="1" s="1"/>
  <c r="E729" i="1"/>
  <c r="D729" i="1"/>
  <c r="D728" i="1" s="1"/>
  <c r="C729" i="1"/>
  <c r="E701" i="1"/>
  <c r="D701" i="1"/>
  <c r="C701" i="1"/>
  <c r="E683" i="1"/>
  <c r="E682" i="1" s="1"/>
  <c r="D683" i="1"/>
  <c r="D682" i="1" s="1"/>
  <c r="C683" i="1"/>
  <c r="C682" i="1" s="1"/>
  <c r="E679" i="1"/>
  <c r="E678" i="1" s="1"/>
  <c r="D679" i="1"/>
  <c r="D678" i="1" s="1"/>
  <c r="C679" i="1"/>
  <c r="C678" i="1" s="1"/>
  <c r="E673" i="1"/>
  <c r="D673" i="1"/>
  <c r="C673" i="1"/>
  <c r="E671" i="1"/>
  <c r="E670" i="1" s="1"/>
  <c r="D671" i="1"/>
  <c r="D670" i="1" s="1"/>
  <c r="C671" i="1"/>
  <c r="C670" i="1" s="1"/>
  <c r="E668" i="1"/>
  <c r="E667" i="1" s="1"/>
  <c r="D668" i="1"/>
  <c r="D667" i="1" s="1"/>
  <c r="C668" i="1"/>
  <c r="C667" i="1" s="1"/>
  <c r="E665" i="1"/>
  <c r="E664" i="1" s="1"/>
  <c r="D665" i="1"/>
  <c r="D664" i="1" s="1"/>
  <c r="C665" i="1"/>
  <c r="C664" i="1" s="1"/>
  <c r="E659" i="1"/>
  <c r="E658" i="1" s="1"/>
  <c r="D659" i="1"/>
  <c r="D658" i="1" s="1"/>
  <c r="C659" i="1"/>
  <c r="C658" i="1" s="1"/>
  <c r="E656" i="1"/>
  <c r="E655" i="1" s="1"/>
  <c r="D656" i="1"/>
  <c r="D655" i="1" s="1"/>
  <c r="C656" i="1"/>
  <c r="C655" i="1" s="1"/>
  <c r="E653" i="1"/>
  <c r="E652" i="1" s="1"/>
  <c r="D653" i="1"/>
  <c r="D652" i="1" s="1"/>
  <c r="C653" i="1"/>
  <c r="C652" i="1" s="1"/>
  <c r="E650" i="1"/>
  <c r="E649" i="1" s="1"/>
  <c r="D650" i="1"/>
  <c r="D649" i="1" s="1"/>
  <c r="C650" i="1"/>
  <c r="C649" i="1" s="1"/>
  <c r="E647" i="1"/>
  <c r="E646" i="1" s="1"/>
  <c r="D647" i="1"/>
  <c r="D646" i="1" s="1"/>
  <c r="C647" i="1"/>
  <c r="C646" i="1" s="1"/>
  <c r="E641" i="1"/>
  <c r="E640" i="1" s="1"/>
  <c r="D641" i="1"/>
  <c r="D640" i="1" s="1"/>
  <c r="C641" i="1"/>
  <c r="C640" i="1" s="1"/>
  <c r="E635" i="1"/>
  <c r="E634" i="1" s="1"/>
  <c r="D635" i="1"/>
  <c r="D634" i="1" s="1"/>
  <c r="C635" i="1"/>
  <c r="C634" i="1" s="1"/>
  <c r="E629" i="1"/>
  <c r="E628" i="1" s="1"/>
  <c r="D629" i="1"/>
  <c r="D628" i="1" s="1"/>
  <c r="C629" i="1"/>
  <c r="C628" i="1" s="1"/>
  <c r="E626" i="1"/>
  <c r="E625" i="1" s="1"/>
  <c r="D626" i="1"/>
  <c r="D625" i="1" s="1"/>
  <c r="C626" i="1"/>
  <c r="C625" i="1" s="1"/>
  <c r="E621" i="1"/>
  <c r="D621" i="1"/>
  <c r="C621" i="1"/>
  <c r="E616" i="1"/>
  <c r="D616" i="1"/>
  <c r="C616" i="1"/>
  <c r="E611" i="1"/>
  <c r="D611" i="1"/>
  <c r="C611" i="1"/>
  <c r="E605" i="1"/>
  <c r="D605" i="1"/>
  <c r="C605" i="1"/>
  <c r="E592" i="1"/>
  <c r="D592" i="1"/>
  <c r="C592" i="1"/>
  <c r="E586" i="1"/>
  <c r="D586" i="1"/>
  <c r="C586" i="1"/>
  <c r="E518" i="1"/>
  <c r="E517" i="1" s="1"/>
  <c r="E513" i="1" s="1"/>
  <c r="D518" i="1"/>
  <c r="D517" i="1" s="1"/>
  <c r="D513" i="1" s="1"/>
  <c r="C518" i="1"/>
  <c r="C517" i="1" s="1"/>
  <c r="C513" i="1" s="1"/>
  <c r="E505" i="1"/>
  <c r="D505" i="1"/>
  <c r="C505" i="1"/>
  <c r="E479" i="1"/>
  <c r="D479" i="1"/>
  <c r="C479" i="1"/>
  <c r="E477" i="1"/>
  <c r="D477" i="1"/>
  <c r="C477" i="1"/>
  <c r="E475" i="1"/>
  <c r="D475" i="1"/>
  <c r="C475" i="1"/>
  <c r="E460" i="1"/>
  <c r="D460" i="1"/>
  <c r="C460" i="1"/>
  <c r="E453" i="1"/>
  <c r="E452" i="1" s="1"/>
  <c r="D453" i="1"/>
  <c r="D452" i="1" s="1"/>
  <c r="C453" i="1"/>
  <c r="C452" i="1" s="1"/>
  <c r="E449" i="1"/>
  <c r="D449" i="1"/>
  <c r="C449" i="1"/>
  <c r="E446" i="1"/>
  <c r="D446" i="1"/>
  <c r="C446" i="1"/>
  <c r="E444" i="1"/>
  <c r="D444" i="1"/>
  <c r="C444" i="1"/>
  <c r="E434" i="1"/>
  <c r="D434" i="1"/>
  <c r="C434" i="1"/>
  <c r="E432" i="1"/>
  <c r="D432" i="1"/>
  <c r="C432" i="1"/>
  <c r="E430" i="1"/>
  <c r="D430" i="1"/>
  <c r="C430" i="1"/>
  <c r="E424" i="1"/>
  <c r="D424" i="1"/>
  <c r="C424" i="1"/>
  <c r="E419" i="1"/>
  <c r="D419" i="1"/>
  <c r="C419" i="1"/>
  <c r="E417" i="1"/>
  <c r="D417" i="1"/>
  <c r="C417" i="1"/>
  <c r="E415" i="1"/>
  <c r="D415" i="1"/>
  <c r="C415" i="1"/>
  <c r="E413" i="1"/>
  <c r="D413" i="1"/>
  <c r="C413" i="1"/>
  <c r="E411" i="1"/>
  <c r="D411" i="1"/>
  <c r="C411" i="1"/>
  <c r="E409" i="1"/>
  <c r="D409" i="1"/>
  <c r="C409" i="1"/>
  <c r="E407" i="1"/>
  <c r="D407" i="1"/>
  <c r="C407" i="1"/>
  <c r="E405" i="1"/>
  <c r="D405" i="1"/>
  <c r="C405" i="1"/>
  <c r="E403" i="1"/>
  <c r="D403" i="1"/>
  <c r="C403" i="1"/>
  <c r="E401" i="1"/>
  <c r="D401" i="1"/>
  <c r="C401" i="1"/>
  <c r="E394" i="1"/>
  <c r="D394" i="1"/>
  <c r="C394" i="1"/>
  <c r="E392" i="1"/>
  <c r="D392" i="1"/>
  <c r="C392" i="1"/>
  <c r="E390" i="1"/>
  <c r="D390" i="1"/>
  <c r="C390" i="1"/>
  <c r="E380" i="1"/>
  <c r="D380" i="1"/>
  <c r="C380" i="1"/>
  <c r="E378" i="1"/>
  <c r="D378" i="1"/>
  <c r="C378" i="1"/>
  <c r="E376" i="1"/>
  <c r="D376" i="1"/>
  <c r="C376" i="1"/>
  <c r="E374" i="1"/>
  <c r="D374" i="1"/>
  <c r="C374" i="1"/>
  <c r="E372" i="1"/>
  <c r="D372" i="1"/>
  <c r="C372" i="1"/>
  <c r="E368" i="1"/>
  <c r="D368" i="1"/>
  <c r="C368" i="1"/>
  <c r="E366" i="1"/>
  <c r="D366" i="1"/>
  <c r="C366" i="1"/>
  <c r="E364" i="1"/>
  <c r="D364" i="1"/>
  <c r="C364" i="1"/>
  <c r="E362" i="1"/>
  <c r="D362" i="1"/>
  <c r="C362" i="1"/>
  <c r="E352" i="1"/>
  <c r="D352" i="1"/>
  <c r="C352" i="1"/>
  <c r="E348" i="1"/>
  <c r="E347" i="1" s="1"/>
  <c r="E346" i="1" s="1"/>
  <c r="D348" i="1"/>
  <c r="D347" i="1" s="1"/>
  <c r="D346" i="1" s="1"/>
  <c r="C348" i="1"/>
  <c r="C347" i="1" s="1"/>
  <c r="C346" i="1" s="1"/>
  <c r="E344" i="1"/>
  <c r="E343" i="1" s="1"/>
  <c r="E342" i="1" s="1"/>
  <c r="D344" i="1"/>
  <c r="D343" i="1" s="1"/>
  <c r="D342" i="1" s="1"/>
  <c r="C344" i="1"/>
  <c r="C343" i="1" s="1"/>
  <c r="C342" i="1" s="1"/>
  <c r="E332" i="1"/>
  <c r="E331" i="1" s="1"/>
  <c r="E330" i="1" s="1"/>
  <c r="D332" i="1"/>
  <c r="D331" i="1" s="1"/>
  <c r="D330" i="1" s="1"/>
  <c r="C332" i="1"/>
  <c r="C331" i="1" s="1"/>
  <c r="C330" i="1" s="1"/>
  <c r="E328" i="1"/>
  <c r="E327" i="1" s="1"/>
  <c r="D328" i="1"/>
  <c r="D327" i="1" s="1"/>
  <c r="C328" i="1"/>
  <c r="C327" i="1" s="1"/>
  <c r="E323" i="1"/>
  <c r="D323" i="1"/>
  <c r="C323" i="1"/>
  <c r="E321" i="1"/>
  <c r="D321" i="1"/>
  <c r="C321" i="1"/>
  <c r="C318" i="1" s="1"/>
  <c r="E315" i="1"/>
  <c r="E314" i="1" s="1"/>
  <c r="D315" i="1"/>
  <c r="D314" i="1" s="1"/>
  <c r="C315" i="1"/>
  <c r="C314" i="1" s="1"/>
  <c r="E312" i="1"/>
  <c r="D312" i="1"/>
  <c r="C312" i="1"/>
  <c r="E309" i="1"/>
  <c r="D309" i="1"/>
  <c r="C309" i="1"/>
  <c r="E307" i="1"/>
  <c r="D307" i="1"/>
  <c r="C307" i="1"/>
  <c r="E304" i="1"/>
  <c r="D304" i="1"/>
  <c r="C304" i="1"/>
  <c r="E299" i="1"/>
  <c r="D299" i="1"/>
  <c r="C299" i="1"/>
  <c r="E296" i="1"/>
  <c r="D296" i="1"/>
  <c r="C296" i="1"/>
  <c r="E294" i="1"/>
  <c r="D294" i="1"/>
  <c r="C294" i="1"/>
  <c r="E292" i="1"/>
  <c r="D292" i="1"/>
  <c r="C292" i="1"/>
  <c r="E284" i="1"/>
  <c r="D284" i="1"/>
  <c r="C284" i="1"/>
  <c r="E277" i="1"/>
  <c r="D277" i="1"/>
  <c r="C277" i="1"/>
  <c r="E271" i="1"/>
  <c r="D271" i="1"/>
  <c r="C271" i="1"/>
  <c r="E269" i="1"/>
  <c r="D269" i="1"/>
  <c r="C269" i="1"/>
  <c r="E267" i="1"/>
  <c r="D267" i="1"/>
  <c r="C267" i="1"/>
  <c r="E265" i="1"/>
  <c r="D265" i="1"/>
  <c r="C265" i="1"/>
  <c r="E258" i="1"/>
  <c r="E257" i="1" s="1"/>
  <c r="E256" i="1" s="1"/>
  <c r="D258" i="1"/>
  <c r="D257" i="1" s="1"/>
  <c r="D256" i="1" s="1"/>
  <c r="C258" i="1"/>
  <c r="C257" i="1" s="1"/>
  <c r="C256" i="1" s="1"/>
  <c r="E249" i="1"/>
  <c r="E248" i="1" s="1"/>
  <c r="D249" i="1"/>
  <c r="D248" i="1" s="1"/>
  <c r="C249" i="1"/>
  <c r="C248" i="1" s="1"/>
  <c r="E246" i="1"/>
  <c r="E245" i="1" s="1"/>
  <c r="D246" i="1"/>
  <c r="D245" i="1" s="1"/>
  <c r="C246" i="1"/>
  <c r="C245" i="1" s="1"/>
  <c r="E242" i="1"/>
  <c r="E239" i="1" s="1"/>
  <c r="D242" i="1"/>
  <c r="D239" i="1" s="1"/>
  <c r="C242" i="1"/>
  <c r="C239" i="1" s="1"/>
  <c r="E237" i="1"/>
  <c r="E236" i="1" s="1"/>
  <c r="D237" i="1"/>
  <c r="D236" i="1" s="1"/>
  <c r="C237" i="1"/>
  <c r="C236" i="1" s="1"/>
  <c r="E213" i="1"/>
  <c r="D213" i="1"/>
  <c r="C213" i="1"/>
  <c r="E204" i="1"/>
  <c r="D204" i="1"/>
  <c r="C204" i="1"/>
  <c r="E198" i="1"/>
  <c r="E197" i="1" s="1"/>
  <c r="D198" i="1"/>
  <c r="D197" i="1" s="1"/>
  <c r="C198" i="1"/>
  <c r="C197" i="1" s="1"/>
  <c r="E194" i="1"/>
  <c r="E193" i="1" s="1"/>
  <c r="D194" i="1"/>
  <c r="D193" i="1" s="1"/>
  <c r="C194" i="1"/>
  <c r="C193" i="1" s="1"/>
  <c r="E191" i="1"/>
  <c r="E190" i="1" s="1"/>
  <c r="D191" i="1"/>
  <c r="D190" i="1" s="1"/>
  <c r="C191" i="1"/>
  <c r="C190" i="1" s="1"/>
  <c r="E188" i="1"/>
  <c r="E187" i="1" s="1"/>
  <c r="D188" i="1"/>
  <c r="D187" i="1" s="1"/>
  <c r="C188" i="1"/>
  <c r="C187" i="1" s="1"/>
  <c r="E184" i="1"/>
  <c r="E183" i="1" s="1"/>
  <c r="D184" i="1"/>
  <c r="D183" i="1" s="1"/>
  <c r="C184" i="1"/>
  <c r="C183" i="1" s="1"/>
  <c r="E181" i="1"/>
  <c r="E180" i="1" s="1"/>
  <c r="D181" i="1"/>
  <c r="D180" i="1" s="1"/>
  <c r="C181" i="1"/>
  <c r="C180" i="1" s="1"/>
  <c r="E176" i="1"/>
  <c r="D176" i="1"/>
  <c r="C176" i="1"/>
  <c r="E174" i="1"/>
  <c r="D174" i="1"/>
  <c r="C174" i="1"/>
  <c r="E168" i="1"/>
  <c r="D168" i="1"/>
  <c r="C168" i="1"/>
  <c r="E150" i="1"/>
  <c r="E149" i="1" s="1"/>
  <c r="E148" i="1" s="1"/>
  <c r="D150" i="1"/>
  <c r="D149" i="1" s="1"/>
  <c r="D148" i="1" s="1"/>
  <c r="C150" i="1"/>
  <c r="C149" i="1" s="1"/>
  <c r="C148" i="1" s="1"/>
  <c r="E146" i="1"/>
  <c r="E145" i="1" s="1"/>
  <c r="D146" i="1"/>
  <c r="D145" i="1" s="1"/>
  <c r="C146" i="1"/>
  <c r="C145" i="1" s="1"/>
  <c r="E136" i="1"/>
  <c r="E135" i="1" s="1"/>
  <c r="D136" i="1"/>
  <c r="D135" i="1" s="1"/>
  <c r="C136" i="1"/>
  <c r="C135" i="1" s="1"/>
  <c r="E133" i="1"/>
  <c r="E132" i="1" s="1"/>
  <c r="D133" i="1"/>
  <c r="D132" i="1" s="1"/>
  <c r="C133" i="1"/>
  <c r="C132" i="1" s="1"/>
  <c r="E129" i="1"/>
  <c r="E128" i="1" s="1"/>
  <c r="D129" i="1"/>
  <c r="D128" i="1" s="1"/>
  <c r="C129" i="1"/>
  <c r="C128" i="1" s="1"/>
  <c r="E124" i="1"/>
  <c r="E123" i="1" s="1"/>
  <c r="E122" i="1" s="1"/>
  <c r="D124" i="1"/>
  <c r="D123" i="1" s="1"/>
  <c r="D122" i="1" s="1"/>
  <c r="C124" i="1"/>
  <c r="C123" i="1" s="1"/>
  <c r="C122" i="1" s="1"/>
  <c r="E120" i="1"/>
  <c r="E119" i="1" s="1"/>
  <c r="D120" i="1"/>
  <c r="D119" i="1" s="1"/>
  <c r="C120" i="1"/>
  <c r="C119" i="1" s="1"/>
  <c r="E116" i="1"/>
  <c r="E115" i="1" s="1"/>
  <c r="E114" i="1" s="1"/>
  <c r="D116" i="1"/>
  <c r="D115" i="1" s="1"/>
  <c r="D114" i="1" s="1"/>
  <c r="C116" i="1"/>
  <c r="C115" i="1" s="1"/>
  <c r="C114" i="1" s="1"/>
  <c r="E111" i="1"/>
  <c r="E110" i="1" s="1"/>
  <c r="D111" i="1"/>
  <c r="D110" i="1" s="1"/>
  <c r="C111" i="1"/>
  <c r="C110" i="1" s="1"/>
  <c r="E108" i="1"/>
  <c r="E107" i="1" s="1"/>
  <c r="D108" i="1"/>
  <c r="D107" i="1" s="1"/>
  <c r="C108" i="1"/>
  <c r="C107" i="1" s="1"/>
  <c r="E103" i="1"/>
  <c r="E102" i="1" s="1"/>
  <c r="E101" i="1" s="1"/>
  <c r="D103" i="1"/>
  <c r="D102" i="1" s="1"/>
  <c r="D101" i="1" s="1"/>
  <c r="C103" i="1"/>
  <c r="C102" i="1" s="1"/>
  <c r="C101" i="1" s="1"/>
  <c r="E99" i="1"/>
  <c r="E98" i="1" s="1"/>
  <c r="E97" i="1" s="1"/>
  <c r="D99" i="1"/>
  <c r="D98" i="1" s="1"/>
  <c r="D97" i="1" s="1"/>
  <c r="C99" i="1"/>
  <c r="C98" i="1" s="1"/>
  <c r="C97" i="1" s="1"/>
  <c r="E89" i="1"/>
  <c r="E88" i="1" s="1"/>
  <c r="E87" i="1" s="1"/>
  <c r="D89" i="1"/>
  <c r="D88" i="1" s="1"/>
  <c r="D87" i="1" s="1"/>
  <c r="C89" i="1"/>
  <c r="C88" i="1" s="1"/>
  <c r="C87" i="1" s="1"/>
  <c r="E84" i="1"/>
  <c r="E83" i="1" s="1"/>
  <c r="E82" i="1" s="1"/>
  <c r="D84" i="1"/>
  <c r="D83" i="1" s="1"/>
  <c r="D82" i="1" s="1"/>
  <c r="C84" i="1"/>
  <c r="C83" i="1" s="1"/>
  <c r="C82" i="1" s="1"/>
  <c r="E80" i="1"/>
  <c r="E79" i="1" s="1"/>
  <c r="E78" i="1" s="1"/>
  <c r="D80" i="1"/>
  <c r="D79" i="1" s="1"/>
  <c r="D78" i="1" s="1"/>
  <c r="C80" i="1"/>
  <c r="C79" i="1" s="1"/>
  <c r="C78" i="1" s="1"/>
  <c r="E72" i="1"/>
  <c r="E71" i="1" s="1"/>
  <c r="E70" i="1" s="1"/>
  <c r="D72" i="1"/>
  <c r="D71" i="1" s="1"/>
  <c r="D70" i="1" s="1"/>
  <c r="C72" i="1"/>
  <c r="C71" i="1" s="1"/>
  <c r="C70" i="1" s="1"/>
  <c r="E68" i="1"/>
  <c r="D68" i="1"/>
  <c r="C68" i="1"/>
  <c r="E67" i="1"/>
  <c r="E66" i="1" s="1"/>
  <c r="D67" i="1"/>
  <c r="D66" i="1" s="1"/>
  <c r="C67" i="1"/>
  <c r="C66" i="1" s="1"/>
  <c r="E62" i="1"/>
  <c r="E61" i="1" s="1"/>
  <c r="D62" i="1"/>
  <c r="D61" i="1" s="1"/>
  <c r="C62" i="1"/>
  <c r="C61" i="1" s="1"/>
  <c r="E59" i="1"/>
  <c r="E58" i="1" s="1"/>
  <c r="D59" i="1"/>
  <c r="D58" i="1" s="1"/>
  <c r="C59" i="1"/>
  <c r="C58" i="1" s="1"/>
  <c r="E56" i="1"/>
  <c r="E55" i="1" s="1"/>
  <c r="D56" i="1"/>
  <c r="D55" i="1" s="1"/>
  <c r="C56" i="1"/>
  <c r="C55" i="1" s="1"/>
  <c r="E53" i="1"/>
  <c r="E52" i="1" s="1"/>
  <c r="D53" i="1"/>
  <c r="D52" i="1" s="1"/>
  <c r="C53" i="1"/>
  <c r="C52" i="1" s="1"/>
  <c r="E30" i="1"/>
  <c r="E29" i="1" s="1"/>
  <c r="D30" i="1"/>
  <c r="D29" i="1" s="1"/>
  <c r="C30" i="1"/>
  <c r="C29" i="1" s="1"/>
  <c r="E27" i="1"/>
  <c r="E26" i="1" s="1"/>
  <c r="D27" i="1"/>
  <c r="D26" i="1" s="1"/>
  <c r="C27" i="1"/>
  <c r="C26" i="1" s="1"/>
  <c r="E18" i="1"/>
  <c r="E17" i="1" s="1"/>
  <c r="D18" i="1"/>
  <c r="D17" i="1" s="1"/>
  <c r="C18" i="1"/>
  <c r="C17" i="1" s="1"/>
  <c r="E15" i="1"/>
  <c r="E14" i="1" s="1"/>
  <c r="D15" i="1"/>
  <c r="D14" i="1" s="1"/>
  <c r="C15" i="1"/>
  <c r="C14" i="1" s="1"/>
  <c r="E728" i="1" l="1"/>
  <c r="C728" i="1"/>
  <c r="C604" i="1"/>
  <c r="D604" i="1"/>
  <c r="E604" i="1"/>
  <c r="E763" i="1"/>
  <c r="D763" i="1"/>
  <c r="D318" i="1"/>
  <c r="C763" i="1"/>
  <c r="D351" i="1"/>
  <c r="D350" i="1" s="1"/>
  <c r="C428" i="1"/>
  <c r="C427" i="1" s="1"/>
  <c r="D428" i="1"/>
  <c r="D427" i="1" s="1"/>
  <c r="E428" i="1"/>
  <c r="E427" i="1" s="1"/>
  <c r="E235" i="1"/>
  <c r="E318" i="1"/>
  <c r="C351" i="1"/>
  <c r="C350" i="1" s="1"/>
  <c r="C264" i="1"/>
  <c r="C263" i="1" s="1"/>
  <c r="E351" i="1"/>
  <c r="E350" i="1" s="1"/>
  <c r="D264" i="1"/>
  <c r="D263" i="1" s="1"/>
  <c r="E264" i="1"/>
  <c r="E263" i="1" s="1"/>
  <c r="C13" i="1"/>
  <c r="C12" i="1" s="1"/>
  <c r="D13" i="1"/>
  <c r="D12" i="1" s="1"/>
  <c r="E13" i="1"/>
  <c r="E12" i="1" s="1"/>
  <c r="D317" i="1"/>
  <c r="E317" i="1"/>
  <c r="C317" i="1"/>
  <c r="D281" i="1"/>
  <c r="D280" i="1" s="1"/>
  <c r="E281" i="1"/>
  <c r="E280" i="1" s="1"/>
  <c r="C281" i="1"/>
  <c r="C280" i="1" s="1"/>
  <c r="E585" i="1"/>
  <c r="D585" i="1"/>
  <c r="E158" i="1"/>
  <c r="E157" i="1" s="1"/>
  <c r="D158" i="1"/>
  <c r="D157" i="1" s="1"/>
  <c r="C158" i="1"/>
  <c r="C157" i="1" s="1"/>
  <c r="E474" i="1"/>
  <c r="E473" i="1" s="1"/>
  <c r="E462" i="1" s="1"/>
  <c r="C474" i="1"/>
  <c r="C473" i="1" s="1"/>
  <c r="C462" i="1" s="1"/>
  <c r="D212" i="1"/>
  <c r="D211" i="1" s="1"/>
  <c r="D203" i="1" s="1"/>
  <c r="D196" i="1" s="1"/>
  <c r="D474" i="1"/>
  <c r="D473" i="1" s="1"/>
  <c r="D462" i="1" s="1"/>
  <c r="C400" i="1"/>
  <c r="C399" i="1" s="1"/>
  <c r="C212" i="1"/>
  <c r="C211" i="1" s="1"/>
  <c r="C203" i="1" s="1"/>
  <c r="C196" i="1" s="1"/>
  <c r="D400" i="1"/>
  <c r="D399" i="1" s="1"/>
  <c r="E400" i="1"/>
  <c r="E399" i="1" s="1"/>
  <c r="E212" i="1"/>
  <c r="E211" i="1" s="1"/>
  <c r="E203" i="1" s="1"/>
  <c r="E196" i="1" s="1"/>
  <c r="C131" i="1"/>
  <c r="C585" i="1"/>
  <c r="C777" i="1"/>
  <c r="C776" i="1" s="1"/>
  <c r="E777" i="1"/>
  <c r="E776" i="1" s="1"/>
  <c r="D777" i="1"/>
  <c r="D776" i="1" s="1"/>
  <c r="D131" i="1"/>
  <c r="E131" i="1"/>
  <c r="C186" i="1"/>
  <c r="C179" i="1" s="1"/>
  <c r="C178" i="1" s="1"/>
  <c r="D504" i="1"/>
  <c r="D490" i="1" s="1"/>
  <c r="D173" i="1"/>
  <c r="D172" i="1" s="1"/>
  <c r="E173" i="1"/>
  <c r="E172" i="1" s="1"/>
  <c r="D456" i="1"/>
  <c r="C235" i="1"/>
  <c r="D389" i="1"/>
  <c r="D388" i="1" s="1"/>
  <c r="C389" i="1"/>
  <c r="C388" i="1" s="1"/>
  <c r="E504" i="1"/>
  <c r="E490" i="1" s="1"/>
  <c r="C303" i="1"/>
  <c r="C302" i="1" s="1"/>
  <c r="D303" i="1"/>
  <c r="D302" i="1" s="1"/>
  <c r="E303" i="1"/>
  <c r="E302" i="1" s="1"/>
  <c r="D371" i="1"/>
  <c r="D370" i="1" s="1"/>
  <c r="C504" i="1"/>
  <c r="C490" i="1" s="1"/>
  <c r="E456" i="1"/>
  <c r="C456" i="1"/>
  <c r="E389" i="1"/>
  <c r="E388" i="1" s="1"/>
  <c r="E371" i="1"/>
  <c r="E370" i="1" s="1"/>
  <c r="C371" i="1"/>
  <c r="C370" i="1" s="1"/>
  <c r="D244" i="1"/>
  <c r="E244" i="1"/>
  <c r="E234" i="1" s="1"/>
  <c r="C244" i="1"/>
  <c r="D235" i="1"/>
  <c r="D186" i="1"/>
  <c r="D179" i="1" s="1"/>
  <c r="D178" i="1" s="1"/>
  <c r="E186" i="1"/>
  <c r="E179" i="1" s="1"/>
  <c r="E178" i="1" s="1"/>
  <c r="C173" i="1"/>
  <c r="C172" i="1" s="1"/>
  <c r="D118" i="1"/>
  <c r="D113" i="1" s="1"/>
  <c r="E118" i="1"/>
  <c r="E113" i="1" s="1"/>
  <c r="E106" i="1"/>
  <c r="E105" i="1" s="1"/>
  <c r="C106" i="1"/>
  <c r="C105" i="1" s="1"/>
  <c r="D106" i="1"/>
  <c r="D105" i="1" s="1"/>
  <c r="D96" i="1"/>
  <c r="D86" i="1" s="1"/>
  <c r="C96" i="1"/>
  <c r="C86" i="1" s="1"/>
  <c r="C65" i="1"/>
  <c r="C64" i="1" s="1"/>
  <c r="E65" i="1"/>
  <c r="E64" i="1" s="1"/>
  <c r="D51" i="1"/>
  <c r="D50" i="1" s="1"/>
  <c r="C51" i="1"/>
  <c r="C50" i="1" s="1"/>
  <c r="D65" i="1"/>
  <c r="D64" i="1" s="1"/>
  <c r="E96" i="1"/>
  <c r="E86" i="1" s="1"/>
  <c r="C118" i="1"/>
  <c r="C113" i="1" s="1"/>
  <c r="E51" i="1"/>
  <c r="E50" i="1" s="1"/>
  <c r="D584" i="1" l="1"/>
  <c r="D583" i="1" s="1"/>
  <c r="C262" i="1"/>
  <c r="C261" i="1" s="1"/>
  <c r="E262" i="1"/>
  <c r="E261" i="1" s="1"/>
  <c r="D262" i="1"/>
  <c r="D261" i="1" s="1"/>
  <c r="C11" i="1"/>
  <c r="E584" i="1"/>
  <c r="E583" i="1" s="1"/>
  <c r="C234" i="1"/>
  <c r="D234" i="1"/>
  <c r="D156" i="1"/>
  <c r="D127" i="1" s="1"/>
  <c r="E156" i="1"/>
  <c r="E127" i="1" s="1"/>
  <c r="C584" i="1"/>
  <c r="C583" i="1" s="1"/>
  <c r="C156" i="1"/>
  <c r="C127" i="1" s="1"/>
  <c r="D11" i="1"/>
  <c r="E11" i="1"/>
  <c r="E126" i="1" l="1"/>
  <c r="E10" i="1" s="1"/>
  <c r="E786" i="1" s="1"/>
  <c r="C126" i="1"/>
  <c r="C10" i="1" s="1"/>
  <c r="C786" i="1" s="1"/>
  <c r="D126" i="1"/>
  <c r="D10" i="1" s="1"/>
  <c r="D786" i="1" s="1"/>
</calcChain>
</file>

<file path=xl/sharedStrings.xml><?xml version="1.0" encoding="utf-8"?>
<sst xmlns="http://schemas.openxmlformats.org/spreadsheetml/2006/main" count="1561" uniqueCount="1282">
  <si>
    <t>к решению Совета</t>
  </si>
  <si>
    <t>(руб.)</t>
  </si>
  <si>
    <t>Наименование показателя</t>
  </si>
  <si>
    <t>Код видов доходов, подвидов доходов</t>
  </si>
  <si>
    <t>НАЛОГОВЫЕ И НЕНАЛОГОВЫЕ ДОХОДЫ</t>
  </si>
  <si>
    <t xml:space="preserve"> 1 00 00000 00 0000 000</t>
  </si>
  <si>
    <t>НАЛОГОВЫЕ ДОХОДЫ</t>
  </si>
  <si>
    <t>НАЛОГИ НА ПРИБЫЛЬ, ДОХОДЫ</t>
  </si>
  <si>
    <t>1 01 00000 00 0000 000</t>
  </si>
  <si>
    <t>Налог на доходы физических лиц</t>
  </si>
  <si>
    <t xml:space="preserve"> 1 01 02000 01 0000 110</t>
  </si>
  <si>
    <t xml:space="preserve"> 1 01 02010 01 0000 110</t>
  </si>
  <si>
    <t>1 01 02010 01 1000 110</t>
  </si>
  <si>
    <t>Управление Федеральной налоговой службы России по Оренбургской области</t>
  </si>
  <si>
    <t>182 1 01 02010 01 1000 110</t>
  </si>
  <si>
    <t xml:space="preserve"> 1 01 02020 01 0000 110</t>
  </si>
  <si>
    <t>1 01 02020 01 1000 110</t>
  </si>
  <si>
    <t>182 1 01 02020 01 1000 110</t>
  </si>
  <si>
    <t xml:space="preserve"> 1 01 02030 01 0000 110</t>
  </si>
  <si>
    <t>1 01 02030 01 1000 110</t>
  </si>
  <si>
    <t>182 1 01 02030 01 1000 110</t>
  </si>
  <si>
    <t xml:space="preserve"> 1 01 02080 01 0000 110</t>
  </si>
  <si>
    <t>1 01 02080 01 1000 110</t>
  </si>
  <si>
    <t>182 1 01 02080 01 1000 110</t>
  </si>
  <si>
    <t>НАЛОГИ НА ТОВАРЫ (РАБОТЫ, УСЛУГИ), РЕАЛИЗУЕМЫЕ НА ТЕРРИТОРИИ РОССИЙСКОЙ ФЕДЕРАЦИИ</t>
  </si>
  <si>
    <t xml:space="preserve"> 1 03 00000 00 0000 000</t>
  </si>
  <si>
    <t>Акцизы по подакцизным товарам (продукции), производимым на территории Российской Федерации</t>
  </si>
  <si>
    <t xml:space="preserve">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</si>
  <si>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</si>
  <si>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</si>
  <si>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</si>
  <si>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</si>
  <si>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</si>
  <si>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</si>
  <si>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</si>
  <si>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</si>
  <si>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</si>
  <si>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</si>
  <si>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</si>
  <si>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</si>
  <si>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</si>
  <si>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</si>
  <si>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</si>
  <si>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1 03 02261 01 0000 110</t>
  </si>
  <si>
    <t>НАЛОГИ НА СОВОКУПНЫЙ ДОХОД</t>
  </si>
  <si>
    <t xml:space="preserve"> 1 05 00000 00  0000 000</t>
  </si>
  <si>
    <t>Налог, взимаемый в связи с применением упрощенной системы налогообложения</t>
  </si>
  <si>
    <t xml:space="preserve"> 1 05 01000 00 0000 110</t>
  </si>
  <si>
    <t>Налог, взимаемый с налогоплательщиков, выбравших в качестве объекта налогообложения доходы</t>
  </si>
  <si>
    <t xml:space="preserve"> 1 05 01010 01 0000 110</t>
  </si>
  <si>
    <t xml:space="preserve"> 1 05 01011 01 0000 110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</si>
  <si>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</si>
  <si>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1 05 01011 01 1000 110</t>
  </si>
  <si>
    <t>182 1 05 01011 01 1000 110</t>
  </si>
  <si>
    <t>Налог, взимаемый с налогоплательщиков, выбравших в качестве объекта налогообложения доходы, уменьшенные на величину расходов</t>
  </si>
  <si>
    <t xml:space="preserve"> 1 05 01020 01 0000 110</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</si>
  <si>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</si>
  <si>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1 05 01021 01 0000 110</t>
  </si>
  <si>
    <t>1 05 01021 01 1000 110</t>
  </si>
  <si>
    <t>182 1 05 01021 01 1000 110</t>
  </si>
  <si>
    <t>Единый сельскохозяйственный налог</t>
  </si>
  <si>
    <t xml:space="preserve"> 1 05 03000 01 0000 110</t>
  </si>
  <si>
    <t xml:space="preserve"> 1 05 03010 01 0000 110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</si>
  <si>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</si>
  <si>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1 05 03010 01 1000 110</t>
  </si>
  <si>
    <t>182 1 05 03010 01 1000 110</t>
  </si>
  <si>
    <t>Налог, взимаемый в связи с применением патентной системы налогообложения</t>
  </si>
  <si>
    <t xml:space="preserve"> 1 05 04000 02 0000 110</t>
  </si>
  <si>
    <t>Налог, взимаемый в связи с применением патентной системы налогообложения, зачисляемый в бюджеты городских округов</t>
  </si>
  <si>
    <t xml:space="preserve"> 1 05 04010 02 0000 110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</si>
  <si>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</si>
  <si>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1 05 04010 02 1000 110</t>
  </si>
  <si>
    <t>182 1 05 04010 02 1000 110</t>
  </si>
  <si>
    <t>НАЛОГИ НА ИМУЩЕСТВО</t>
  </si>
  <si>
    <t xml:space="preserve"> 1 06 00000 00 0000 000</t>
  </si>
  <si>
    <t>Налог на имущество физических лиц</t>
  </si>
  <si>
    <t xml:space="preserve"> 1 06 01000 00 0000 110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</si>
  <si>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</si>
  <si>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</si>
  <si>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</si>
  <si>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1 06 01020 04 1000 110</t>
  </si>
  <si>
    <t>182 1 06 01020 04 1000 110</t>
  </si>
  <si>
    <t>Земельный налог</t>
  </si>
  <si>
    <t xml:space="preserve"> 1 06 06000 00 0000 110</t>
  </si>
  <si>
    <t>Земельный налог с организаций</t>
  </si>
  <si>
    <t xml:space="preserve"> 1 06 06030 00 0000 110</t>
  </si>
  <si>
    <t>Земельный налог с организаций, обладающих земельным участком, расположенным в границах городских округов</t>
  </si>
  <si>
    <t xml:space="preserve"> 1 06 06032 04 0000 110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</si>
  <si>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</si>
  <si>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1 06 06032 04 1000 110</t>
  </si>
  <si>
    <t>182 1 06 06032 04 1000 110</t>
  </si>
  <si>
    <t>Земельный налог с физических лиц</t>
  </si>
  <si>
    <t xml:space="preserve"> 1 06 06040 00 0000 110</t>
  </si>
  <si>
    <t>Земельный налог с физических лиц, обладающих земельным участком, расположенным в границах городских округов</t>
  </si>
  <si>
    <t xml:space="preserve"> 1 06 06042 04 0000 110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</si>
  <si>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</si>
  <si>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1 06 06042 04 1000 110</t>
  </si>
  <si>
    <t>182 1 06 06042 04 1000 110</t>
  </si>
  <si>
    <t>НАЛОГИ, СБОРЫ И РЕГУЛЯРНЫЕ ПЛАТЕЖИ ЗА ПОЛЬЗОВАНИЕ ПРИРОДНЫМИ РЕСУРСАМИ</t>
  </si>
  <si>
    <t xml:space="preserve"> 1 07 00000 00 0000 000</t>
  </si>
  <si>
    <t>Сборы за пользование объектами животного мира и за пользование объектами водных биологических ресурсов</t>
  </si>
  <si>
    <t xml:space="preserve"> 1 07 04000 01 0000 110</t>
  </si>
  <si>
    <t>Сбор за пользование объектами животного мира</t>
  </si>
  <si>
    <t xml:space="preserve"> 1 07 04010 01 0000 110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</si>
  <si>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</si>
  <si>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1 07 04010 01 1000 110</t>
  </si>
  <si>
    <t>182 1 07 04010 01 1000 110</t>
  </si>
  <si>
    <t>Сбор за пользование объектами водных биологических ресурсов (по внутренним водным объектам)</t>
  </si>
  <si>
    <t xml:space="preserve"> 1 07 04030 01 0000 110</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</si>
  <si>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</si>
  <si>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1 07 04 030 01 1000 110</t>
  </si>
  <si>
    <t>182 1 07 04 030 01 1000 110</t>
  </si>
  <si>
    <t>ГОСУДАРСТВЕННАЯ ПОШЛИНА</t>
  </si>
  <si>
    <t xml:space="preserve"> 1 08 00000 00 0000 000</t>
  </si>
  <si>
    <t>Государственная пошлина по делам, рассматриваемым в судах общей юрисдикции, мировыми судьями</t>
  </si>
  <si>
    <t xml:space="preserve">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</si>
  <si>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</si>
  <si>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1 08 03010 01 0000 110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</si>
  <si>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</si>
  <si>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1 08 03010 01 1050 110</t>
  </si>
  <si>
    <t>Государственная пошлина за государственную регистрацию, а также за совершение прочих юридически значимых действий</t>
  </si>
  <si>
    <t xml:space="preserve"> 1 08 07000 01 0000 110</t>
  </si>
  <si>
    <t>Государственная пошлина за выдачу разрешения на установку рекламной конструкции</t>
  </si>
  <si>
    <t xml:space="preserve"> 1 08 07150 01 0000 110</t>
  </si>
  <si>
    <t>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t>
  </si>
  <si>
    <t>1 08 07150 01 1000 110</t>
  </si>
  <si>
    <t>Комитет потребительского рынка, услуг и развития предпринимательства администрации города Оренбурга</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</si>
  <si>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</si>
  <si>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1 08 07170 01 0000 110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</si>
  <si>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</si>
  <si>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 xml:space="preserve"> 1 08 07173 01 0000 110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</si>
  <si>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 (сумма платежа (перерасчеты, недоимка и задолженность по соответствующему платежу, в том числе по отмененному)</t>
  </si>
  <si>
    <t>1 08 07173 01 1000 110</t>
  </si>
  <si>
    <t>НЕНАЛОГОВЫЕ ДОХОДЫ</t>
  </si>
  <si>
    <t>ДОХОДЫ ОТ ИСПОЛЬЗОВАНИЯ ИМУЩЕСТВА, НАХОДЯЩЕГОСЯ В ГОСУДАРСТВЕННОЙ И МУНИЦИПАЛЬНОЙ СОБСТВЕННОСТИ</t>
  </si>
  <si>
    <t xml:space="preserve"> 1 11 00000 00 0000 000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</si>
  <si>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</si>
  <si>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1 11 01000 00 0000 120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</si>
  <si>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</si>
  <si>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1 11 01040 04 0000 120</t>
  </si>
  <si>
    <t>006 1 11 01040 04 0000 120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</si>
  <si>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</si>
  <si>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</si>
  <si>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</si>
  <si>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</si>
  <si>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</si>
  <si>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1 11 05012 04 0000 120</t>
  </si>
  <si>
    <t>департамент градостроительства и земельных отношений администрации города Оренбурга</t>
  </si>
  <si>
    <t>041 1 11 05012 04 0000 120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</si>
  <si>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</si>
  <si>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</si>
  <si>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</si>
  <si>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1 11 05024 04 0000 120</t>
  </si>
  <si>
    <t>006 1 11 05024 04 0000 120</t>
  </si>
  <si>
    <t>041 1 11 05024 04 0000 120</t>
  </si>
  <si>
    <t>Доходы от сдачи в аренду имущества, составляющего государственную (муниципальную) казну (за исключением земельных участков)</t>
  </si>
  <si>
    <t xml:space="preserve"> 1 11 05070 00 0000 120</t>
  </si>
  <si>
    <t>Доходы от сдачи в аренду имущества, составляющего казну городских округов (за исключением земельных участков)</t>
  </si>
  <si>
    <t xml:space="preserve"> 1 11 05074 04 0000 120</t>
  </si>
  <si>
    <t>006 1 11 05074 04 0000 120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</si>
  <si>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</si>
  <si>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1 11 05300 00 0000 120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</si>
  <si>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</si>
  <si>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1 11 05310 00 0000 120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</si>
  <si>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</si>
  <si>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1 11 05312 04 0000 120</t>
  </si>
  <si>
    <t>041 1 11 05312 04 0000 120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</si>
  <si>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</si>
  <si>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</si>
  <si>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</si>
  <si>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1 11 09040 00 0000 120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</si>
  <si>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</si>
  <si>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1 11 09044 04 0000 120</t>
  </si>
  <si>
    <t>1 11 09044 04 0010 120</t>
  </si>
  <si>
    <t>Управление жилищно-коммунального хозяйства администрации города Оренбурга</t>
  </si>
  <si>
    <t>112 1 11 09044 04 0010 120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</si>
  <si>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жилого помещения жилищного фонда коммерческого использования)</t>
  </si>
  <si>
    <t>1 11 09044 04 0020 120</t>
  </si>
  <si>
    <t>112 1 11 09044 04 0020 120</t>
  </si>
  <si>
    <t xml:space="preserve">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специализированного жилищного фонда) </t>
  </si>
  <si>
    <t>1 11 09044 04 0030 120</t>
  </si>
  <si>
    <t>112 1 11 09044 04 0030 120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</si>
  <si>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реализации концессионного соглашения)</t>
  </si>
  <si>
    <t>1 11 09044 04 0040 120</t>
  </si>
  <si>
    <t>006 1 11 09044 04 0040 120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</si>
  <si>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</si>
  <si>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1 11 09080 00 0000 120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</si>
  <si>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</si>
  <si>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1 11 09080 04 0000 120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</si>
  <si>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установку и эксплуатацию рекламных конструкций)</t>
  </si>
  <si>
    <t>1 11 09080 04 0010 120</t>
  </si>
  <si>
    <t>013 1 11 09080 04 0010 120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</si>
  <si>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размещение и эксплуатацию нестационарного торгового объекта)</t>
  </si>
  <si>
    <t>1 11 09080 04 0020 120</t>
  </si>
  <si>
    <t>013 1 11 09080 04 0020 120</t>
  </si>
  <si>
    <t>ПЛАТЕЖИ ПРИ ПОЛЬЗОВАНИИ ПРИРОДНЫМИ РЕСУРСАМИ</t>
  </si>
  <si>
    <t xml:space="preserve"> 1 12 00000 00 0000 000</t>
  </si>
  <si>
    <t>Плата за негативное воздействие на окружающую среду</t>
  </si>
  <si>
    <t xml:space="preserve"> 1 12 01000 01 0000 120</t>
  </si>
  <si>
    <t>Плата за выбросы загрязняющих веществ в атмосферный воздух стационарными объектами</t>
  </si>
  <si>
    <t xml:space="preserve"> 1 12 01010 01 0000 120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</si>
  <si>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</si>
  <si>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1 12 01010 01 6000 120</t>
  </si>
  <si>
    <t>Южно-Уральское межрегиональное управление Федеральной службы
по надзору в сфере природопользования</t>
  </si>
  <si>
    <t>048 1 12 01010 01 6000 120</t>
  </si>
  <si>
    <t xml:space="preserve">Плата за сбросы загрязняющих веществ в водные объекты </t>
  </si>
  <si>
    <t>1 12 01030 01 0000 120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</si>
  <si>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</si>
  <si>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1 12 01030 01 6000 120</t>
  </si>
  <si>
    <t>048 1 12 01030 01 6000 120</t>
  </si>
  <si>
    <t>Плата за размещение отходов производства и потребления</t>
  </si>
  <si>
    <t xml:space="preserve"> 1 12 01040 01 0000 120</t>
  </si>
  <si>
    <t>Плата за размещение отходов производства</t>
  </si>
  <si>
    <t xml:space="preserve"> 1 12 01041 01 0000 120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</si>
  <si>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</si>
  <si>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1 12 01041 01 6000 120</t>
  </si>
  <si>
    <t>048 1 12 01041 01 6000 120</t>
  </si>
  <si>
    <t>Плата за размещение твердых коммунальных отходов</t>
  </si>
  <si>
    <t>1 12 01042 01 0000 120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</si>
  <si>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</si>
  <si>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1 12 01042 01 6000 120</t>
  </si>
  <si>
    <t>048 1 12 01042 01 6000 120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</si>
  <si>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</si>
  <si>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1 12 01070 01 0000 120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</si>
  <si>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</si>
  <si>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1 12 01070 01 6000 120</t>
  </si>
  <si>
    <t>048 1 12 01070 01 6000 120</t>
  </si>
  <si>
    <t>ДОХОДЫ ОТ ОКАЗАНИЯ ПЛАТНЫХ УСЛУГ И КОМПЕНСАЦИИ ЗАТРАТ ГОСУДАРСТВА</t>
  </si>
  <si>
    <t xml:space="preserve"> 1 13 00000 00 0000 000</t>
  </si>
  <si>
    <t>Доходы от оказания платных услуг (работ)</t>
  </si>
  <si>
    <t xml:space="preserve"> 1 13 01000 00 0000 130</t>
  </si>
  <si>
    <t>Прочие доходы от оказания платных услуг (работ)</t>
  </si>
  <si>
    <t xml:space="preserve"> 1 13 01990 00 0000 130</t>
  </si>
  <si>
    <t>Прочие доходы от оказания платных услуг (работ) получателями средств бюджетов городских округов</t>
  </si>
  <si>
    <t xml:space="preserve"> 1 13 01994 04 0000 130</t>
  </si>
  <si>
    <t>041 1 13 01994 04 0000 130</t>
  </si>
  <si>
    <t>Доходы от компенсации затрат государства</t>
  </si>
  <si>
    <t xml:space="preserve"> 1 13 02000 00 0000 130</t>
  </si>
  <si>
    <t>Доходы, поступающие в порядке возмещения расходов, понесенных в связи с эксплуатацией имущества</t>
  </si>
  <si>
    <t xml:space="preserve"> 1 13 02060 00 0000 130</t>
  </si>
  <si>
    <t>Доходы, поступающие в порядке возмещения расходов, понесенных в связи с эксплуатацией имущества городских округов</t>
  </si>
  <si>
    <t xml:space="preserve"> 1 13 02064 04 0000 130</t>
  </si>
  <si>
    <t>Администрация города Оренбурга</t>
  </si>
  <si>
    <t>001 1 13 02064 04 0000 130</t>
  </si>
  <si>
    <t>Администрация Северного округа города Оренбурга</t>
  </si>
  <si>
    <t>008 1 13 02064 04 0000 130</t>
  </si>
  <si>
    <t>Администрация Южного округа города Оренбурга</t>
  </si>
  <si>
    <t>009 1 13 02064 04 0000 130</t>
  </si>
  <si>
    <t>Прочие доходы от компенсации затрат государства</t>
  </si>
  <si>
    <t xml:space="preserve"> 1 13 02990 00 0000 130</t>
  </si>
  <si>
    <t>Прочие доходы от компенсации затрат бюджетов городских округов</t>
  </si>
  <si>
    <t xml:space="preserve"> 1 13 02994 04 0000 130</t>
  </si>
  <si>
    <t>Прочие доходы от компенсации затрат бюджетов городских округов (доходы от компенсации затрат, связанных с демонтажем рекламной конструкции)</t>
  </si>
  <si>
    <t xml:space="preserve"> 1 13 02994 04 0010 130</t>
  </si>
  <si>
    <t>013 1 13 02994 04 0010 130</t>
  </si>
  <si>
    <t>Прочие доходы от компенсации затрат бюджетов городских округов (доходы от компенсации затрат, связанных с демонтажем нестационарного торгового объекта)</t>
  </si>
  <si>
    <t xml:space="preserve"> 1 13 02994 04 0020 130</t>
  </si>
  <si>
    <t xml:space="preserve"> 013 1 13 02994 04 0020 130</t>
  </si>
  <si>
    <t>Прочие доходы от компенсации затрат бюджетов городских округов (иные доходы от компенсации затрат)</t>
  </si>
  <si>
    <t xml:space="preserve"> 1 13 02994 04 0090 130</t>
  </si>
  <si>
    <t>управление по социальной политике администрации города Оренбурга</t>
  </si>
  <si>
    <t>038 1 13 02994 04 0090 130</t>
  </si>
  <si>
    <t>ДОХОДЫ ОТ ПРОДАЖИ МАТЕРИАЛЬНЫХ И НЕМАТЕРИАЛЬНЫХ АКТИВОВ</t>
  </si>
  <si>
    <t xml:space="preserve">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</si>
  <si>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</si>
  <si>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1 14 02000 00 0000 000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</si>
  <si>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</si>
  <si>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1 14 02040 04 0000 410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</si>
  <si>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</si>
  <si>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1 14 02043 04 0000 410</t>
  </si>
  <si>
    <t>006 1 14 02043 04 0000 410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</si>
  <si>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</si>
  <si>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1 14 02040 04 0000 440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</si>
  <si>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</si>
  <si>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1 14 02043 04 0000 440</t>
  </si>
  <si>
    <t>006 1 14 02043 04 0000 440</t>
  </si>
  <si>
    <t>Доходы от продажи земельных участков, находящихся в государственной и муниципальной собственности</t>
  </si>
  <si>
    <t xml:space="preserve"> 1 14 06000 00 0000 430</t>
  </si>
  <si>
    <t>Доходы от продажи земельных участков, государственная собственность на которые не разграничена</t>
  </si>
  <si>
    <t xml:space="preserve"> 1 14 06010 00 0000 430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</si>
  <si>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</si>
  <si>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1 14 06012 04 0000 430</t>
  </si>
  <si>
    <t>041 1 14 06012 04 0000 430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</si>
  <si>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</si>
  <si>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1 14 06020 00 0000 430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</si>
  <si>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</si>
  <si>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1 14 06024 04 0000 430</t>
  </si>
  <si>
    <t>006 1 14 06024 04 0000 430</t>
  </si>
  <si>
    <t>041 1 14 06024 04 0000 430</t>
  </si>
  <si>
    <t>1 15 00000 00 0000 000</t>
  </si>
  <si>
    <t>Платежи, взимаемые государственными и муниципальными органами (организациями) за выполнение определенных функций</t>
  </si>
  <si>
    <t>1 15 02000 00 0000 140</t>
  </si>
  <si>
    <t>1 15 02040 04 0000 140</t>
  </si>
  <si>
    <t>008 1 15 02040 04 0000 140</t>
  </si>
  <si>
    <t>009 1 15 02040 04 0000 140</t>
  </si>
  <si>
    <t>ШТРАФЫ, САНКЦИИ, ВОЗМЕЩЕНИЕ УЩЕРБА</t>
  </si>
  <si>
    <t xml:space="preserve"> 1 16 00000 00 0000 000</t>
  </si>
  <si>
    <t>Административные штрафы, установленные Кодексом Российской Федерации об административных правонарушениях</t>
  </si>
  <si>
    <t xml:space="preserve">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</si>
  <si>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</si>
  <si>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</si>
  <si>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</si>
  <si>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1 16 01053 01 0000 140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</si>
  <si>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</si>
  <si>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1 16 01053 01 0027 140</t>
  </si>
  <si>
    <t>Комитет по обеспечению деятельности мировых судей Оренбургской области</t>
  </si>
  <si>
    <t>820 1 16 01053 01  0027 140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</si>
  <si>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</si>
  <si>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1 16 01053 01 0035 140</t>
  </si>
  <si>
    <t>Аппарат Губернатора и Правительства Оренбургской области</t>
  </si>
  <si>
    <t>811 1 16 01053 01 0035 140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</si>
  <si>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</si>
  <si>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1 16 01053 01 0059 140</t>
  </si>
  <si>
    <t>820 1 16 01053 01 0059 140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</si>
  <si>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</si>
  <si>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1 16 01053 01 9000 140</t>
  </si>
  <si>
    <t>811 1 16 01053 01 9000 140</t>
  </si>
  <si>
    <t>820 1 16 01053 01 9000 140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</si>
  <si>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</si>
  <si>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1 16 01060 01 0000 140
</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</si>
  <si>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</si>
  <si>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1 16 01063 01 0000 140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</si>
  <si>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санитарно-эпидемиологических требований к эксплуатации жилых помещений и общественных помещений, зданий, сооружений и транспорта)</t>
  </si>
  <si>
    <t>1 16 01063 01 0004 140</t>
  </si>
  <si>
    <t>811 1 16 01063 01 0004 140</t>
  </si>
  <si>
    <t>1 16 01063 01 0008 140</t>
  </si>
  <si>
    <t>820 1 16 01063 01 0008 140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</si>
  <si>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</si>
  <si>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1 16 01063 01 0009 140</t>
  </si>
  <si>
    <t xml:space="preserve"> Комитет по обеспечению деятельности мировых судей Оренбургской области</t>
  </si>
  <si>
    <t>820 1 16 01063 01 0009 140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</si>
  <si>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</si>
  <si>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1 16 01063 01 0023 140</t>
  </si>
  <si>
    <t>811 16 01063 01 0023 140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</si>
  <si>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</si>
  <si>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1 16 01063 01 0091 140</t>
  </si>
  <si>
    <t>820 1 16 01063 01 0091 140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</si>
  <si>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 </t>
  </si>
  <si>
    <t>1 16 01063 01 0101 140</t>
  </si>
  <si>
    <t>811 1 16 01063 01 0101 140</t>
  </si>
  <si>
    <t>820 1 16 01063 01 0101 140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</si>
  <si>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 </t>
  </si>
  <si>
    <t>1 16 01063 01 9000 140</t>
  </si>
  <si>
    <t>811 1 16 01063 01 9000 140</t>
  </si>
  <si>
    <t>820 1 16 01063 01 9000 140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</si>
  <si>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</si>
  <si>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</si>
  <si>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</si>
  <si>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1 16 01073 01 0000 140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</si>
  <si>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</si>
  <si>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1 16 01073 01 0017 140</t>
  </si>
  <si>
    <t>811 1 16 01073 01 0017 140</t>
  </si>
  <si>
    <t>820 1 16 01073 01 0017 140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</si>
  <si>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</si>
  <si>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1 16 01073 01 0019 140</t>
  </si>
  <si>
    <t>820 1 16 01073 01 0019 140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</si>
  <si>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 </t>
  </si>
  <si>
    <t>1 16 01073 01 0027 140</t>
  </si>
  <si>
    <t>811 1 16 01073 01 0027 140</t>
  </si>
  <si>
    <t>820 1 16 01073 01 0027 140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</si>
  <si>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</si>
  <si>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1 16 01073 01 9000 140</t>
  </si>
  <si>
    <t>820 1 16 01073 01 9000 140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</si>
  <si>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</si>
  <si>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1 16 01074 01 0000 140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</si>
  <si>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(штрафы за самовольное занятие земельного участка)</t>
  </si>
  <si>
    <t>1 16 01074 01 0001 140</t>
  </si>
  <si>
    <t>041 1 16 01074 01 0001 140</t>
  </si>
  <si>
    <t>1 16 01080 01 0000 140</t>
  </si>
  <si>
    <t>1 16 01083 01 0000 140</t>
  </si>
  <si>
    <t>1 16 01083 01 0037 140</t>
  </si>
  <si>
    <t>820 1 16 01083 01 0037 140</t>
  </si>
  <si>
    <t>1 16 01083 01 0281 140</t>
  </si>
  <si>
    <t>820 1 16 01083 01 0281 140</t>
  </si>
  <si>
    <t>1 16 01084 01 0000 140</t>
  </si>
  <si>
    <t>1 16 01084 01 0008 140</t>
  </si>
  <si>
    <t>041 1 16 01084 01 0008 140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</si>
  <si>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</si>
  <si>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1 16 01090 01 0000 140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</si>
  <si>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</si>
  <si>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1 16 01093 01 0000 140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</si>
  <si>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</si>
  <si>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1 16 01093 01 9000 140</t>
  </si>
  <si>
    <t>820 1 16 01093 01 9000 140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</si>
  <si>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</si>
  <si>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1 16 01120 01 0000 140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</si>
  <si>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</si>
  <si>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1 16 01123 01 0000 140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</si>
  <si>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(иные штрафы)</t>
  </si>
  <si>
    <t>1 16 01123 01 9000 140</t>
  </si>
  <si>
    <t>820 1 16 01123 01 9000 140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</si>
  <si>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</si>
  <si>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</si>
  <si>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</si>
  <si>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1 16 01133 01 0000 140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</si>
  <si>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</si>
  <si>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1 16 01133 01 9000 140</t>
  </si>
  <si>
    <t>820 1 16 01133 01 9000 140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</si>
  <si>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</si>
  <si>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</si>
  <si>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</si>
  <si>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1 16 01143 01 0000 140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</si>
  <si>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</si>
  <si>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1 16 01143 01 0002 140</t>
  </si>
  <si>
    <t>820 1 16 01143 01 0002 140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</si>
  <si>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</si>
  <si>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1 16 01143 01 0102 140</t>
  </si>
  <si>
    <t>820 1 16 01143 01 0102 140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</si>
  <si>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</si>
  <si>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1 16 01143 01 0111 140</t>
  </si>
  <si>
    <t>820 1 16 01143 01 0111 140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</si>
  <si>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</si>
  <si>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1 16 01143 01 0401 140</t>
  </si>
  <si>
    <t>820 1 16 01143 01 0401 140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</si>
  <si>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</si>
  <si>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 xml:space="preserve"> 1 16 01143 01 9000 140</t>
  </si>
  <si>
    <t>820 1 16 01143 01 9000 140</t>
  </si>
  <si>
    <t>1 16 01150 01 0000 140</t>
  </si>
  <si>
    <t>1 16 01153 01 0000 140</t>
  </si>
  <si>
    <t xml:space="preserve">1 16 01153 01 0003 140
</t>
  </si>
  <si>
    <t>820 1 16 01153 01 0003 140</t>
  </si>
  <si>
    <t>1 16 01153 01 0005 140</t>
  </si>
  <si>
    <t>820 1 16 01153 01 0005 140</t>
  </si>
  <si>
    <t>1 16 01153 01 0006 140</t>
  </si>
  <si>
    <t>820 1 16 01153 01 0006 140</t>
  </si>
  <si>
    <t>1 16 01153 01 0012 140</t>
  </si>
  <si>
    <t>820 1 16 01153 01 0012 140</t>
  </si>
  <si>
    <t>1 16 01153 01 9000 140</t>
  </si>
  <si>
    <t>820 1 16 01153 01 9000 140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</si>
  <si>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</si>
  <si>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</si>
  <si>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</si>
  <si>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1 16 01173 01 0000 140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</si>
  <si>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</si>
  <si>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1 16 01173 01 0007 140</t>
  </si>
  <si>
    <t>820 1 16 01173 01 0007 140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</si>
  <si>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</si>
  <si>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1 16 01173 01 0008 140</t>
  </si>
  <si>
    <t>820 1 16 01173 01 0008 140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</si>
  <si>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</si>
  <si>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1 16 01173 01 9000 140</t>
  </si>
  <si>
    <t>820 1 16 01173 01 9000 140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</si>
  <si>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</si>
  <si>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</si>
  <si>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</si>
  <si>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1 16 01193 01 0000 140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</si>
  <si>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</si>
  <si>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1 16 01193 01 0005 140</t>
  </si>
  <si>
    <t>820 1 16 01193 01 0005 140</t>
  </si>
  <si>
    <t>1 16 01193 01 0007 140</t>
  </si>
  <si>
    <t>820 1 16 01193 01 0007 140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</si>
  <si>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</si>
  <si>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1 16 01193 01 0009 140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</si>
  <si>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</si>
  <si>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1 16 01193 01 0012 140</t>
  </si>
  <si>
    <t>820 1 16 01193 01 0012 140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</si>
  <si>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</si>
  <si>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1 16 01193 01 0013 140</t>
  </si>
  <si>
    <t>820 1 16 01193 01 0013 140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</si>
  <si>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</si>
  <si>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1 16 01193 01 0020 140</t>
  </si>
  <si>
    <t>820 1 16 01193 01 0020 140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</si>
  <si>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несоблюдение порядка государственной регистрации прав на недвижимое имущество или сделок с ним)</t>
  </si>
  <si>
    <t>1 16 01193 01 0021 140</t>
  </si>
  <si>
    <t>820 1 16 01193 01 0021 140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</si>
  <si>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</si>
  <si>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1 16 01193 01 0028 140</t>
  </si>
  <si>
    <t>820 1 16 01193 01 0028 140</t>
  </si>
  <si>
    <t>1 16 01193 01 0029 140</t>
  </si>
  <si>
    <t>820 1 16 01193 01 0029 140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</si>
  <si>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</si>
  <si>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1 16 01193 01 0030 140</t>
  </si>
  <si>
    <t>820 1 16 01193 01 0030 140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</si>
  <si>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</si>
  <si>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1 16 01193 01 9000 140</t>
  </si>
  <si>
    <t>811 1 16 01193 01 9000 140</t>
  </si>
  <si>
    <t>820 1 16 01193 01 9000 140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</si>
  <si>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</si>
  <si>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</si>
  <si>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</si>
  <si>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1 16 01203 01 0000 140</t>
  </si>
  <si>
    <t>1 16 01203 01 0004 140</t>
  </si>
  <si>
    <t>811 1 16 01203 01 0004 140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</si>
  <si>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</si>
  <si>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1 16 01203 01 0006 140</t>
  </si>
  <si>
    <t>820 1 16 01203 01 0006 140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</si>
  <si>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</si>
  <si>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1 16 01203 01 0007 140</t>
  </si>
  <si>
    <t>820 1 16 01203 01 0007 140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</si>
  <si>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</si>
  <si>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1 16 01203 01 0008 140</t>
  </si>
  <si>
    <t>820 1 16 01203 01 0008 140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</si>
  <si>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</si>
  <si>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1 16 01203 01 0012 140</t>
  </si>
  <si>
    <t>811 1 16 01203 01 0012 140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</si>
  <si>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</si>
  <si>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1 16 01203 01 0013 140</t>
  </si>
  <si>
    <t>820 1 16 01203 01 0013 140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</si>
  <si>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</si>
  <si>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1 16 01203 01 0021 140</t>
  </si>
  <si>
    <t>811 1 16 01203 01 0021 140</t>
  </si>
  <si>
    <t>820 1 16 01203 01 0021 140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</si>
  <si>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</si>
  <si>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1 16 01203 01 9000 140</t>
  </si>
  <si>
    <t>811 1 16 01203 01 9000 140</t>
  </si>
  <si>
    <t>820 1 16 01203 01 9000 140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</si>
  <si>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</si>
  <si>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</si>
  <si>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</si>
  <si>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1 16 01333 01 0000 140</t>
  </si>
  <si>
    <t>820 1 16 01333 01 0000 140</t>
  </si>
  <si>
    <t>Министерство сельского хозяйства, торговли, пищевой и перерабатывающей промышленности Оренбургской области</t>
  </si>
  <si>
    <t>842 1 16 01333 01 0000 140</t>
  </si>
  <si>
    <t>Административные штрафы, установленные законами субъектов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</si>
  <si>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</si>
  <si>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</si>
  <si>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1 16 02010 02 0000 140</t>
  </si>
  <si>
    <t>811 1 16 02010 02 0000 140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</si>
  <si>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</si>
  <si>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1 16 02020 02 0000 140</t>
  </si>
  <si>
    <t>811 1 16 02020 02 0000 140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</si>
  <si>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</si>
  <si>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1 16 07000 00 0000 140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</si>
  <si>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</si>
  <si>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1 16 07090 00 0000 140</t>
  </si>
  <si>
    <t xml:space="preserve"> 1 16 07090 04 0000 140</t>
  </si>
  <si>
    <t>1 16 07090 04 0010 140</t>
  </si>
  <si>
    <t>013 1 16 07090 04 0010 140</t>
  </si>
  <si>
    <t>1 16 07090 04 0020 140</t>
  </si>
  <si>
    <t>013 1 16 07090 04 0020 140</t>
  </si>
  <si>
    <t>1 16 07090 04 0030 140</t>
  </si>
  <si>
    <t>006 1 16 07090 04 0030 140</t>
  </si>
  <si>
    <t>041 1 16 07090 04 0030 140</t>
  </si>
  <si>
    <t>112 1 16 07090 04 0030 140</t>
  </si>
  <si>
    <t>Платежи в целях возмещения причиненного ущерба (убытков)</t>
  </si>
  <si>
    <t>1 16 10000 00 0000 140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</si>
  <si>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</si>
  <si>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</si>
  <si>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</si>
  <si>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</si>
  <si>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</si>
  <si>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1 16 10123 01 0041 140</t>
  </si>
  <si>
    <t>182 1 16 10123 01 0041 140</t>
  </si>
  <si>
    <t>188 1 16 10123 01 0041 140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</si>
  <si>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</si>
  <si>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1 16 10129 01 0000 140</t>
  </si>
  <si>
    <t>Платежи, уплачиваемые в целях возмещения вреда</t>
  </si>
  <si>
    <t>1 16 11000 01 0000 140</t>
  </si>
  <si>
    <t>Платежи, уплачиваемые в целях возмещения вреда, причиняемого автомобильным дорогам</t>
  </si>
  <si>
    <t>1 16 11060 01 0000 140</t>
  </si>
  <si>
    <t>1 16 11064 01 0000 140</t>
  </si>
  <si>
    <t>БЕЗВОЗМЕЗДНЫЕ ПОСТУПЛЕНИЯ</t>
  </si>
  <si>
    <t xml:space="preserve"> 2 00 00000 00 0000 000</t>
  </si>
  <si>
    <t>БЕЗВОЗМЕЗДНЫЕ ПОСТУПЛЕНИЯ ОТ ДРУГИХ БЮДЖЕТОВ БЮДЖЕТНОЙ СИСТЕМЫ РОССИЙСКОЙ ФЕДЕРАЦИИ</t>
  </si>
  <si>
    <t xml:space="preserve"> 2 02 00000 00 0000 000</t>
  </si>
  <si>
    <t>Дотации бюджетам бюджетной системы Российской Федерации</t>
  </si>
  <si>
    <t>2 02 10000 00 0000 150</t>
  </si>
  <si>
    <t>Дотации на выравнивание бюджетной обеспеченности</t>
  </si>
  <si>
    <t>2 02 15001 00 0000 150</t>
  </si>
  <si>
    <t>Дотации бюджетам городских округов на выравнивание бюджетной обеспеченности из бюджета субъекта Российской Федерации</t>
  </si>
  <si>
    <t>2 02 15001 04 0000 150</t>
  </si>
  <si>
    <t>007 2 02 15001 04 0000 150</t>
  </si>
  <si>
    <t>на обеспечение показателей по оплате труда работников муниципальных учреждений культуры и педагогических работников в соответствии с Указами Президента РФ</t>
  </si>
  <si>
    <t>для обеспечения минимального размера оплаты труда работников бюджетной сферы и повышения оплаты труда отдельных категорий работников муниципальных учреждений</t>
  </si>
  <si>
    <t>Дотации бюджетам на поддержку мер по обеспечению сбалансированности бюджетов</t>
  </si>
  <si>
    <t>2 02 15002 00 0000 150</t>
  </si>
  <si>
    <t>Дотации бюджетам городских округов на поддержку мер по обеспечению сбалансированности бюджетов</t>
  </si>
  <si>
    <t>2 02 15002 04 0000 150</t>
  </si>
  <si>
    <t>дотации из областного Фонда финансовой поддержки поселений на компенсацию затрат городу Оренбургу в связи с осуществлением им функций административного центра</t>
  </si>
  <si>
    <t>007 2 02 15002 04 0000 150</t>
  </si>
  <si>
    <t>Субсидии бюджетам бюджетной системы Российской Федерации (межбюджетные субсидии)</t>
  </si>
  <si>
    <t>2 02 20000 00 0000 150</t>
  </si>
  <si>
    <t>Субсидии бюджетам на софинансирование капитальных вложений в объекты муниципальной собственности</t>
  </si>
  <si>
    <t>2 02 20077 00 0000 150</t>
  </si>
  <si>
    <t>Субсидии бюджетам городских округов на софинансирование капитальных вложений в объекты муниципальной собственности</t>
  </si>
  <si>
    <t>2 02 20077 04 0000 150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</si>
  <si>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</si>
  <si>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2 02 20216 00 0000 150</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</si>
  <si>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</si>
  <si>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2 02 20216 04 0000 150</t>
  </si>
  <si>
    <t>2 02 20299 00 0000 150</t>
  </si>
  <si>
    <t>2 02 20299 04 0000 150</t>
  </si>
  <si>
    <t>112 2 02 20299 04 0000 150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</si>
  <si>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</si>
  <si>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</si>
  <si>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</si>
  <si>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2 02 20302 04 0000 150</t>
  </si>
  <si>
    <t>Субсидии бюджетам на реализацию мероприятий по стимулированию программ развития жилищного строительства субъектов Российской Федерации</t>
  </si>
  <si>
    <t>2 02 25021 00 0000 150</t>
  </si>
  <si>
    <t>Субсидии бюджетам городских округов на реализацию мероприятий по стимулированию программ развития жилищного строительства субъектов Российской Федерации</t>
  </si>
  <si>
    <t>2 02 25021 04 0000 150</t>
  </si>
  <si>
    <t>2 02 25081 00 0000 150</t>
  </si>
  <si>
    <t>2 02 25081 04 0000 150</t>
  </si>
  <si>
    <t>037 2 02 25081 04 0000 150</t>
  </si>
  <si>
    <t>Субсидии бюджетам на оснащение объектов спортивной инфраструктуры спортивно-технологическим оборудованием</t>
  </si>
  <si>
    <t>2 02 25228 00 0000 150</t>
  </si>
  <si>
    <t>Субсидии бюджетам городских округов на оснащение объектов спортивной инфраструктуры спортивно-технологическим оборудованием</t>
  </si>
  <si>
    <t>2 02 25228 04 0000 150</t>
  </si>
  <si>
    <t>на оснащение объектов спортивной инфраструктуры спортивно-технологическим оборудованием</t>
  </si>
  <si>
    <t>037 2 02 25228 04 0000 150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</si>
  <si>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</si>
  <si>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2 02 25232 00 0000 150</t>
  </si>
  <si>
    <t>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</si>
  <si>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2 02 25232 04 0000 150</t>
  </si>
  <si>
    <t xml:space="preserve">на создание доп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</si>
  <si>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006 2 02 25232 04 0000 150</t>
  </si>
  <si>
    <t>Субсидии бюджетам на строительство и реконструкцию (модернизацию) объектов питьевого водоснабжения</t>
  </si>
  <si>
    <t>2 02 25243 00 0000 150</t>
  </si>
  <si>
    <t>Субсидии бюджетам городских округов на строительство и реконструкцию (модернизацию) объектов питьевого водоснабжения</t>
  </si>
  <si>
    <t>2 02 25243 04 0000 150</t>
  </si>
  <si>
    <t xml:space="preserve">на строительство и реконструкцию (модернизацию) объектов питьевого водоснабженя в рамках подпрограммы "Модернизация объектов коммунальной инфраструктуры Оренбургской области" </t>
  </si>
  <si>
    <t>112 2 02 25243 04 0000 150</t>
  </si>
  <si>
    <t>2 02 25299 00 0000 150</t>
  </si>
  <si>
    <t>2 02 25299 04 0000 150</t>
  </si>
  <si>
    <t>112 2 02 25299 04 0000 150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</si>
  <si>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</si>
  <si>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</si>
  <si>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</si>
  <si>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2 02 25304 04 0000 150</t>
  </si>
  <si>
    <t>на организацию бесплатного горячего питания обучающихся, получающих начальное общее образование в гос и муниципальных образовательных организациях</t>
  </si>
  <si>
    <t>039 2 02 25304 04 0000 150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</si>
  <si>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</si>
  <si>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2 02 25305 00 0000 150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</si>
  <si>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</si>
  <si>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2 02 25305 04 0000 150</t>
  </si>
  <si>
    <t>на создание новых мест в общеобразовательных организациях в связи с ростом числа обучающихся, вызванным демографическим фактором</t>
  </si>
  <si>
    <t>Субсидии бюджетам на модернизацию театров юного зрителя и театров кукол</t>
  </si>
  <si>
    <t>2 02 25456 00 0000 150</t>
  </si>
  <si>
    <t>Субсидии бюджетам городских округов на модернизацию театров юного зрителя и театров кукол</t>
  </si>
  <si>
    <t>2 02 25456 04 0000 150</t>
  </si>
  <si>
    <t>062 2 02 25456 04 0000 150</t>
  </si>
  <si>
    <t>Субсидии бюджетам на реализацию мероприятий по обеспечению жильем молодых семей</t>
  </si>
  <si>
    <t>2 02 25497 00 0000 150</t>
  </si>
  <si>
    <t>Субсидии бюджетам городских округов на реализацию мероприятий по обеспечению жильем молодых семей</t>
  </si>
  <si>
    <t>2 02 25497 04 0000 150</t>
  </si>
  <si>
    <t>реализация мероприятий по обеспечению жильем молодых семей</t>
  </si>
  <si>
    <t>Субсидии бюджетам на проведение комплексных кадастровых работ</t>
  </si>
  <si>
    <t>2 02 25511 00 0000 150</t>
  </si>
  <si>
    <t>Субсидии бюджетам городских округов на проведение комплексных кадастровых работ</t>
  </si>
  <si>
    <t>2 02 25511 04 0000 150</t>
  </si>
  <si>
    <t>001 2 02 25511 04 0000 150</t>
  </si>
  <si>
    <t>Субсидии бюджетам на поддержку творческой деятельности и техническое оснащение детских и кукольных театров</t>
  </si>
  <si>
    <t>2 02 25517 00 0000 150</t>
  </si>
  <si>
    <t>Субсидии бюджетам городских округов на поддержку творческой деятельности и техническое оснащение детских и кукольных театров</t>
  </si>
  <si>
    <t>2 02 25517 04 0000 150</t>
  </si>
  <si>
    <t>062 2 02 25517 04 0000 150</t>
  </si>
  <si>
    <t>Субсидия бюджетам на поддержку отрасли культуры</t>
  </si>
  <si>
    <t>2 02 25519 00 0000 150</t>
  </si>
  <si>
    <t>Субсидия бюджетам городских округов на поддержку отрасли культуры</t>
  </si>
  <si>
    <t>2 02 25519 04 0000 150</t>
  </si>
  <si>
    <t>Субсидии бюджетам на реализацию мероприятий по созданию в субъектах Российской Федерации новых мест в общеобразовательных организациях</t>
  </si>
  <si>
    <t>2 02 25520 00 0000 150</t>
  </si>
  <si>
    <t>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</si>
  <si>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2 02 25520 04 0000 150</t>
  </si>
  <si>
    <t>реализация мероприятий по содействию созданию в субъектах Российской Федерации новых мест в общеобразовательных организациях</t>
  </si>
  <si>
    <t>006 2 02 25520 04 0000 150</t>
  </si>
  <si>
    <t>на софинансирование капвложений в объекты муниципальной собственности по направлению "Создание новых мест в общеобразовательных организациях" в рамках Регионального проекта "Современная школа" госпрограммы "Содействие созданию новых мест с целью ликвидации второй смены в общеобразовательных организациях Оренбургской области в соответствии с прогнозируемой потребностью и современными условиями обучения"</t>
  </si>
  <si>
    <t>111 2 02 25520 04 0000 150</t>
  </si>
  <si>
    <t>Субсидии бюджетам на реализацию программ формирования современной городской среды</t>
  </si>
  <si>
    <t>2 02 25555 00 0000 150</t>
  </si>
  <si>
    <t>Субсидии бюджетам городских округов на реализацию программ формирования современной городской среды</t>
  </si>
  <si>
    <t>2 02 25555 04 0000 150</t>
  </si>
  <si>
    <t>на реализацию программ формирования современной городской среды</t>
  </si>
  <si>
    <t>Прочие субсидии</t>
  </si>
  <si>
    <t>2 02 29999 00 0000 150</t>
  </si>
  <si>
    <t>Прочие субсидии бюджетам городских округов</t>
  </si>
  <si>
    <t>2 02 29999 04 0000 150</t>
  </si>
  <si>
    <t>на дополнительное финансовое обеспечение мероприятий по организации питания обучающихся 5-11 классов в общеобразовательных организациях</t>
  </si>
  <si>
    <t>039 2 02 29999 04 0000 150</t>
  </si>
  <si>
    <t>001 2 02 29999 04 0000 150</t>
  </si>
  <si>
    <t>111 2 02 29999 04 0000 150</t>
  </si>
  <si>
    <t>на осуществление дорожной деятельности</t>
  </si>
  <si>
    <t>112 2 02 29999 04 0000 150</t>
  </si>
  <si>
    <t>на создание условий для развития сельскохозяйственного производства, расширения рынка сельскохозяйственной продукции, сырья и продовольствия</t>
  </si>
  <si>
    <t>013 2 02 29999 04 0000 150</t>
  </si>
  <si>
    <t>на ликвидацию несанкционированных свалок в границах  городов  и наиболее опасных  объектов  накопленного экологического вреда окружающей среде</t>
  </si>
  <si>
    <t>Субвенции бюджетам бюджетной системы Российской Федерации</t>
  </si>
  <si>
    <t>2 02 30000 00 0000 150</t>
  </si>
  <si>
    <t>Субвенции местным бюджетам на выполнение передаваемых полномочий субъектов Российской Федерации</t>
  </si>
  <si>
    <t>2 02 30024 00 0000 150</t>
  </si>
  <si>
    <t>Субвенции бюджетам городских округов на выполнение передаваемых полномочий субъектов Российской Федерации</t>
  </si>
  <si>
    <t>2 02 30024 04 0000 150</t>
  </si>
  <si>
    <t>039 2 02 30024 04 0000 150</t>
  </si>
  <si>
    <t>на обеспечение государственных гарантий реализации прав на получение общедоступного и бесплатного дошкольного образования, начального общего, основного общего, среднего общего образования, а также дополнительного образования в муниципальных общеобразовательных организациях</t>
  </si>
  <si>
    <t>на осуществление переданных полномочий по финансовому обеспечению мероприятий по отдыху детей в каникулярное время</t>
  </si>
  <si>
    <t>на осуществление переданных полномочий по финансовому обеспечению получения дошкольного образования в частных дошкольных образовательных и общеобразовательных организациях, осуществляющих общеобразовательную деятельность по основным общеобразовательным программам</t>
  </si>
  <si>
    <t>на осуществление переданных  полномочий по финансовому обеспечению получения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госаккредитацию основным общеобразовательным программам</t>
  </si>
  <si>
    <t>на осуществление переданных полномочий по содержанию детей в замещающих семьях</t>
  </si>
  <si>
    <t xml:space="preserve">на осуществление переданных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областного бюджета </t>
  </si>
  <si>
    <t>112 2 02 30024 04 0000 150</t>
  </si>
  <si>
    <t>субвенции  на осуществление отдельных государственных полномочий в сфере обращения с животными без владельцев</t>
  </si>
  <si>
    <t>на обеспечение жильем социального найма отдельных категорий граждан</t>
  </si>
  <si>
    <t>на осуществление переданных госполномочий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</si>
  <si>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на организацию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t>
  </si>
  <si>
    <t>001 2 02 30024 04 0000 150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</si>
  <si>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</si>
  <si>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</si>
  <si>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</si>
  <si>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2 02 30029 04 0000 150</t>
  </si>
  <si>
    <t>выплата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</si>
  <si>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039 2 02 30029 04 0000 150</t>
  </si>
  <si>
    <t>2 02 35082 00 0000 150</t>
  </si>
  <si>
    <t>2 02 35082 04 0000 150</t>
  </si>
  <si>
    <t>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</si>
  <si>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</si>
  <si>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</si>
  <si>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</si>
  <si>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2 02 35120 04 0000 150</t>
  </si>
  <si>
    <t>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</si>
  <si>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001 2 02 35120 04 0000 150</t>
  </si>
  <si>
    <t>Субвенции бюджетам на государственную регистрацию актов гражданского состояния</t>
  </si>
  <si>
    <t>2 02 35930 00 0000 150</t>
  </si>
  <si>
    <t>Субвенции бюджетам городских округов на государственную регистрацию актов гражданского состояния</t>
  </si>
  <si>
    <t>2 02 35930 04 0000 150</t>
  </si>
  <si>
    <t>на гоударственную регистрацию актов гражданского состояния</t>
  </si>
  <si>
    <t>012 2 02 35930 04 0000 150</t>
  </si>
  <si>
    <t>Единая субвенция местным бюджетам</t>
  </si>
  <si>
    <t>2 02 39998 00 0000 150</t>
  </si>
  <si>
    <t>Единая субвенция бюджетам городских округов</t>
  </si>
  <si>
    <t>2 02 39998 04 0000 150</t>
  </si>
  <si>
    <t>на создание и организации деятельности комиссий по делам несовершеннолетних</t>
  </si>
  <si>
    <t>007 2 02 39998 04 0000 150</t>
  </si>
  <si>
    <t>на формирование торгового реестра</t>
  </si>
  <si>
    <t>на ведение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</si>
  <si>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на осуществление деятельности по опеке и попечительству</t>
  </si>
  <si>
    <t>Иные межбюджетные трансферты</t>
  </si>
  <si>
    <t>2 02 40000 00 0000 150</t>
  </si>
  <si>
    <t>2 02 45303 00 0000 150</t>
  </si>
  <si>
    <t>2 02 45303 04 0000 150</t>
  </si>
  <si>
    <t>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</si>
  <si>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039 2 02 45303 04 0000 150</t>
  </si>
  <si>
    <t>Межбюджетные трансферты, передаваемые бюджетам на финансовое обеспечение дорожной деятельности</t>
  </si>
  <si>
    <t>Межбюджетные трансферты, передаваемые бюджетам городских округов на финансовое обеспечение дорожной деятельности</t>
  </si>
  <si>
    <t>2 02 45393 00 0000 150</t>
  </si>
  <si>
    <t>2 02 45393 04 0000 150</t>
  </si>
  <si>
    <t>на финансовое обеспечение дорожной деятельности в рамках реализации БиКАД</t>
  </si>
  <si>
    <t>111 2 02 45393 04 0000 150</t>
  </si>
  <si>
    <t>Прочие межбюджетные трансферты, передаваемые бюджетам</t>
  </si>
  <si>
    <t>2 02 49999 00 0000 150</t>
  </si>
  <si>
    <t>Прочие межбюджетные трансферты, передаваемые бюджетам городских округов</t>
  </si>
  <si>
    <t>2 02 49999 04 0000 150</t>
  </si>
  <si>
    <t>БЕЗВОЗМЕЗДНЫЕ ПОСТУПЛЕНИЯ ОТ НЕГОСУДАРСТВЕННЫХ ОРГАНИЗАЦИЙ</t>
  </si>
  <si>
    <t xml:space="preserve"> 2 04 00000 00 0000 000</t>
  </si>
  <si>
    <t>Безвозмездные поступления от негосударственных организаций в бюджеты городских округов</t>
  </si>
  <si>
    <t xml:space="preserve"> 2 04 04000 04 0000 150</t>
  </si>
  <si>
    <t>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</si>
  <si>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2 04 04020 04 0000 150</t>
  </si>
  <si>
    <t xml:space="preserve"> 038 2 04 04020 04 0000 150</t>
  </si>
  <si>
    <t>ПРОЧИЕ БЕЗВОЗМЕЗДНЫЕ ПОСТУПЛЕНИЯ</t>
  </si>
  <si>
    <t xml:space="preserve"> 2 07 00000 00 0000 000</t>
  </si>
  <si>
    <t>Прочие безвозмездные поступления в бюджеты городских округов</t>
  </si>
  <si>
    <t xml:space="preserve"> 2 07 04000 04 0000 150</t>
  </si>
  <si>
    <t>Поступления от денежных пожертвований, предоставляемых физическими лицами получателям средств бюджетов городских округов</t>
  </si>
  <si>
    <t xml:space="preserve"> 2 07 04020 04 0000 150</t>
  </si>
  <si>
    <t>038  2 07 04020 04 0000 150</t>
  </si>
  <si>
    <t>ВСЕГО ДОХОДОВ</t>
  </si>
  <si>
    <t>на модернизацию объектов муниципальной собственности для размещения общеобразовательных организаций</t>
  </si>
  <si>
    <t>на проведение капитального ремонта в спортивных залах общеобразовательных организаций, расположенных в сельской местности</t>
  </si>
  <si>
    <t>АДМИНИСТРАТИВНЫЕ ПЛАТЕЖИ И СБОРЫ</t>
  </si>
  <si>
    <t>Платежи, взимаемые органами местного самоуправления (организациями) городских округов за выполнение определенных функций</t>
  </si>
  <si>
    <t>дотации бюджетам городских округов и муниципальных районов на выравнивание бюджетной обеспеченности из регионального фонда финансовой поддержки городских округов (на содержание муниципального имущества)</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</si>
  <si>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2019-2024 годы"</t>
  </si>
  <si>
    <t>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2019-2024 годы"</t>
  </si>
  <si>
    <t>062 2 02 25519 04 0000 150</t>
  </si>
  <si>
    <t>на 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(законных представителей) на обучение детей- инвалидов на дому</t>
  </si>
  <si>
    <t>ПРОЧИЕ НЕНАЛОГОВЫЕ ДОХОДЫ</t>
  </si>
  <si>
    <t>Инициативные платежи</t>
  </si>
  <si>
    <t>Инициативные платежи, зачисляемые в бюджеты городских округов</t>
  </si>
  <si>
    <t>1 17 00000 00 0000 000</t>
  </si>
  <si>
    <t>1 17 15000 00 0000 150</t>
  </si>
  <si>
    <t>1 17 15020 04 0000 150</t>
  </si>
  <si>
    <t>2 02 25590 04 0000 150</t>
  </si>
  <si>
    <t>2 02 25590 00 0000 150</t>
  </si>
  <si>
    <t>на техническое оснащение муниципальных музеев</t>
  </si>
  <si>
    <t>062 2 02 25590 04 0000 150</t>
  </si>
  <si>
    <t>на реконструкцию и капитальный ремонт муниципальных музеев</t>
  </si>
  <si>
    <t>2 02 25597 00 0000 150</t>
  </si>
  <si>
    <t>2 02 25597 04 0000 150</t>
  </si>
  <si>
    <t>062 2 02 25597 04 0000 150</t>
  </si>
  <si>
    <t>на реализацию мероприятий по переселению граждан из домов блокированной затройки, признанных аварийными до 1 января 2017 года</t>
  </si>
  <si>
    <t>книжные фонды</t>
  </si>
  <si>
    <t>приобретение спортивного оборудования и инвентаря для приведения организаций спортивной подготовки в нормативное состояние</t>
  </si>
  <si>
    <t>2 02 25229 04 0000 150</t>
  </si>
  <si>
    <t>008 1 16 11050 01 0000 140</t>
  </si>
  <si>
    <t>009 1 16 11050 01 0000 140</t>
  </si>
  <si>
    <t>2 02 25229 00 0000 150</t>
  </si>
  <si>
    <t>1 16 11050 01 0000 140</t>
  </si>
  <si>
    <t>на создание спортивных площадок</t>
  </si>
  <si>
    <t xml:space="preserve">на софинансирование расходов  по обустройству мест (площадок) накопления твердых коммунальных отходов </t>
  </si>
  <si>
    <t>2 02 25753 04 0000 150</t>
  </si>
  <si>
    <t>2 02 25753 00 0000 150</t>
  </si>
  <si>
    <t>на софинансирование закупки оборудования для создания "умных" спортивных площадок</t>
  </si>
  <si>
    <t>на обеспечение в муниципальных образовательных организациях требований к антитеррористической защищенности объектов (территорий)</t>
  </si>
  <si>
    <t>на модернизацию объектов инфраструктуры, предназначенных для отдыха детей и их оздоровления</t>
  </si>
  <si>
    <t>переселение граждан из многоквартирных домов, признанных аварийными и подлежащими расселению</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</si>
  <si>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</si>
  <si>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</si>
  <si>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112 1 11 05034 04 0000 120</t>
  </si>
  <si>
    <t>1 11 05034 04 0000 120</t>
  </si>
  <si>
    <t>1 11 05030 00 0000 120</t>
  </si>
  <si>
    <t>112 1 13 02064 04 0000 130</t>
  </si>
  <si>
    <t>006 1 11 07014 04 0000 120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</si>
  <si>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</si>
  <si>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</si>
  <si>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Платежи от государственных и муниципальных унитарных предприятий
</t>
  </si>
  <si>
    <t>1 11 07014 04 0000 120</t>
  </si>
  <si>
    <t>1 11 07010 00 0000 120</t>
  </si>
  <si>
    <t>1 11 07000 00 0000 120</t>
  </si>
  <si>
    <t>Прочие безвозмездные поступления от негосударственных организаций в бюджеты городских округов</t>
  </si>
  <si>
    <t>2 04 04099 04 0000 150</t>
  </si>
  <si>
    <t>001 2 04 04099 04 0000 150</t>
  </si>
  <si>
    <t>039 2 02 25753 04 0000 150</t>
  </si>
  <si>
    <t>на модернизацию объектов муниципальной собственности для размещения дошкольных образовательных организаций</t>
  </si>
  <si>
    <t>Прочие дотации</t>
  </si>
  <si>
    <t>Прочие дотации бюджетам городских округов</t>
  </si>
  <si>
    <t>2 02 19999 00 0000 150</t>
  </si>
  <si>
    <t>2 02 19999 04 0000 150</t>
  </si>
  <si>
    <t>на приобретение общественногопассажирского транспорта в рамках реализации инфраструктурных проектов</t>
  </si>
  <si>
    <t>Управление образования администрации города Ореенбурга</t>
  </si>
  <si>
    <t>039 1 11 05034 04 0000 120</t>
  </si>
  <si>
    <t>008 1 13 01994 04 0000 130</t>
  </si>
  <si>
    <t>009 1 13 01994 04 0000 130</t>
  </si>
  <si>
    <t>Управление образования администрации города Оренбурга</t>
  </si>
  <si>
    <t>039 1 13 02064 04 0000 130</t>
  </si>
  <si>
    <t>Прочие доходы от компенсации затрат бюджетов городских округов (доходы бюджета от возврата дебиторской задолженности)</t>
  </si>
  <si>
    <t xml:space="preserve"> 1 13 02994 04 0060 130</t>
  </si>
  <si>
    <t>006 1 13 02994 04 0090 130</t>
  </si>
  <si>
    <t>1 13 02994 04 0091 130</t>
  </si>
  <si>
    <t>112 1 13 02994 04 0091 130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</si>
  <si>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</si>
  <si>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1 14 02042 04 0000 440</t>
  </si>
  <si>
    <t>009 1 14 02042 04 0000 440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</si>
  <si>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</si>
  <si>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1 16 01053 01 0351 140</t>
  </si>
  <si>
    <t>820 1 16 01053 01 0351 140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</si>
  <si>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</si>
  <si>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</si>
  <si>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</si>
  <si>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1 16 01100 01 0000 140</t>
  </si>
  <si>
    <t>1 16 01103 01 0000 140</t>
  </si>
  <si>
    <t>1 16 01103 01 9000 140</t>
  </si>
  <si>
    <t>820 1 16 01103 01 9000 140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</si>
  <si>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</si>
  <si>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</si>
  <si>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</si>
  <si>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1 16 01110 01 0000 140</t>
  </si>
  <si>
    <t>1 16 01113 01 0000 140</t>
  </si>
  <si>
    <t>1 16 01113 01 9000 140</t>
  </si>
  <si>
    <t>820 1 16 01113 01 9000 140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</si>
  <si>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</si>
  <si>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1 16 01143 01 0101 140</t>
  </si>
  <si>
    <t>820 1 16 01143 01 0101 140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</si>
  <si>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 </t>
  </si>
  <si>
    <t>1 16 01193 01 0401 140</t>
  </si>
  <si>
    <t>811 1 16 01193 01 0401 140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</si>
  <si>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</si>
  <si>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1 16 01203 01 0010 140</t>
  </si>
  <si>
    <t>820 1 16 01203 01 0010 140</t>
  </si>
  <si>
    <t>820 1 16 01203 01 0012 140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</si>
  <si>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</si>
  <si>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</si>
  <si>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управление по информатике и связи города Оренбурга</t>
  </si>
  <si>
    <t xml:space="preserve"> 1 16 07010 00 0000 140</t>
  </si>
  <si>
    <t xml:space="preserve"> 1 16 07010 04 0000 140</t>
  </si>
  <si>
    <t xml:space="preserve"> 001 1 16 07010 04 0000 140</t>
  </si>
  <si>
    <t xml:space="preserve"> 006 1 16 07010 04 0000 140</t>
  </si>
  <si>
    <t xml:space="preserve"> 008 1 16 07010 04 0000 140</t>
  </si>
  <si>
    <t xml:space="preserve"> 009 1 16 07010 04 0000 140</t>
  </si>
  <si>
    <t>029 1 16 07010 04 0000 140</t>
  </si>
  <si>
    <t xml:space="preserve"> 039 1 16 07010 04 0000 140</t>
  </si>
  <si>
    <t xml:space="preserve"> 041 1 16 07010 04 0000 140</t>
  </si>
  <si>
    <t xml:space="preserve"> 112 1 16 07010 04 0000 140</t>
  </si>
  <si>
    <t>Администрация Северного округа</t>
  </si>
  <si>
    <t>008 1 16 07090 04 0090 140</t>
  </si>
  <si>
    <t>009 1 16 07090 04 0090 140</t>
  </si>
  <si>
    <t>038 1 16 07090 04 0090 140</t>
  </si>
  <si>
    <t>039 1 16 07090 04 0000 140</t>
  </si>
  <si>
    <t>041 1 16 07090 04 0090 140</t>
  </si>
  <si>
    <t>112 1 16 07090 04 0090 140</t>
  </si>
  <si>
    <t>1 16 07090 04 0090 140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</si>
  <si>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</si>
  <si>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</si>
  <si>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1 16 10032 04 0000 140</t>
  </si>
  <si>
    <t>001 1 16 10032 04 0000 140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</si>
  <si>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</si>
  <si>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1 16 10061 04 0000 140</t>
  </si>
  <si>
    <t>001 1 16 10061 04 0000 140</t>
  </si>
  <si>
    <t>Платежи в целях возмещения убытков, причиненных уклонением от заключения муниципального контракта</t>
  </si>
  <si>
    <t>1 16 10060 00 0000 140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</si>
  <si>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</si>
  <si>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</si>
  <si>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1 16 10100 00 0000 140</t>
  </si>
  <si>
    <t xml:space="preserve"> 1 16 10100 04 0000 140</t>
  </si>
  <si>
    <t>041 1 16 10100 04 0000 140</t>
  </si>
  <si>
    <t xml:space="preserve"> 1 16 10030 04 0000 140</t>
  </si>
  <si>
    <t>006 1 16 10123 01 0041 140</t>
  </si>
  <si>
    <t>041 1 16 11064 01 0000 140</t>
  </si>
  <si>
    <t>на софинансирование расходов по финансовому обеспечению затрат лизингополучателей, возникающих при оплате лизинговых платежей по договорам финансовой аренды (лизинга) подвижного состава наземного общественного транспорта (автобусов)</t>
  </si>
  <si>
    <t>на выполнение госудасртвенных полномочий по созданию и организации деятельности административных комиссий</t>
  </si>
  <si>
    <t>Межбюджетные трансферты, передаваемые бюджетам на создание модельных муниципальных библиотек</t>
  </si>
  <si>
    <t xml:space="preserve">Межбюджетные трансферты, передаваемые бюджетам городских округов на создание модельных муниципальных библиотек </t>
  </si>
  <si>
    <t xml:space="preserve"> на создание модельных муниципальных библиотек </t>
  </si>
  <si>
    <t xml:space="preserve"> 2 02 45454 04 0000 150</t>
  </si>
  <si>
    <t>062  2 02 45454 04 0000 150</t>
  </si>
  <si>
    <t>2 02 45454 00 0000 150</t>
  </si>
  <si>
    <t>2025 год</t>
  </si>
  <si>
    <t>Приложение 1</t>
  </si>
  <si>
    <t>041 2 02 20077 04 0000 150</t>
  </si>
  <si>
    <t>041 2 02 20216 04 0000 150</t>
  </si>
  <si>
    <t>041 2 02 25021 04 0000 150</t>
  </si>
  <si>
    <t xml:space="preserve">на реализацию мероприятий федеральной целевой программы "Увековечение памяти погибших при защите Отечества на 2019-2024 годы" </t>
  </si>
  <si>
    <t>041 2 02 25305 04 0000 150</t>
  </si>
  <si>
    <t xml:space="preserve">на поддержку творческой деятельности и техническое оснащение детских и кукольных театров </t>
  </si>
  <si>
    <t>041 2 02 25555 04 0000 150</t>
  </si>
  <si>
    <t xml:space="preserve">на осуществление передаваемых пономочий по финансовому обеспечению бесплатным двухразовым питанием лиц с ограниченными возможностями здоровья, обучающихся в муниципальных общеобразовательных организациях, а также выплату ежемесячной денежной компенсации двухразового питания обучающимся с ограниченными возможностями здоровья, осваивающим программы начального общего, основного общего и среднего общего образования на дому </t>
  </si>
  <si>
    <t xml:space="preserve">на софинансирование капитальных вложений в объекты муниципальной собственности в целях стимулирования жилищного строительства </t>
  </si>
  <si>
    <t xml:space="preserve">на софинансирование расходов по капитальному ремонту и ремонту автомобильных дорог общего пользования населенных пунктов </t>
  </si>
  <si>
    <t xml:space="preserve">сусубсидии бюджетам муниципальных образований Оренбургской области на модернизацию театров юного зрителя и театров кукол </t>
  </si>
  <si>
    <t xml:space="preserve">на проведение комплексных кадастровых работ </t>
  </si>
  <si>
    <t xml:space="preserve">на реализацию инициативных проектов </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</si>
  <si>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</si>
  <si>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</si>
  <si>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</si>
  <si>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2 02 25179 00 0000 150</t>
  </si>
  <si>
    <t>2 02 25179 04 0000 150</t>
  </si>
  <si>
    <t>039 2 02 25179 04 0000 150</t>
  </si>
  <si>
    <t>Субсидии бюджетам на ликвидацию несанкционированных свалок в границах городов и наиболее опасных объектов накопленного вреда окружающей среде</t>
  </si>
  <si>
    <t>Субсидии бюджетам городских округов на ликвидацию несанкционированных свалок в границах городов и наиболее опасных объектов накопленного вреда окружающей среде</t>
  </si>
  <si>
    <t>на ликвидацию несанкционированных свалок в границах городов и наиболее опасных объектов накопленного вреда окружающей среде</t>
  </si>
  <si>
    <t>2 02 25242 00 0000 150</t>
  </si>
  <si>
    <t>2 02 25242 04 0000 150</t>
  </si>
  <si>
    <t>Субсидии бюджетам на реализацию мероприятий по модернизации школьных систем образования</t>
  </si>
  <si>
    <t>Субсидии бюджетам городских округов на реализацию мероприятий по модернизации школьных систем образования</t>
  </si>
  <si>
    <t>по модернизации школьных систем образования</t>
  </si>
  <si>
    <t>2 02 25750 00 0000 150</t>
  </si>
  <si>
    <t>2 02 25750 04 0000 150</t>
  </si>
  <si>
    <t>на обеспечение в муниципальных образовательных организациях, выступающих объектами капитального ремонта, требований к антитеррористической защищенности объектов</t>
  </si>
  <si>
    <t>037 2 02 25229 04 0000 150</t>
  </si>
  <si>
    <t>на поддержку отрасли культуры, источником финансового обеспечения которых в том числе является субсидия из федерального бюджета,  (Модернизация (капитальный ремонт) муниципальных детских школ искусств)</t>
  </si>
  <si>
    <t>на поддержку отрасли культуры, источником финансового обеспечения которых в том числе является субсидия из федерального бюджета  (Оснащение образовательных учреждений в сфере культуры (детских школ искусств))</t>
  </si>
  <si>
    <t>0392 02 25750 04 0000 150</t>
  </si>
  <si>
    <t>037 2 02 29999 04 0000 150</t>
  </si>
  <si>
    <t>001 2 02 25242 04 0000 150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</si>
  <si>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</si>
  <si>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</si>
  <si>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</si>
  <si>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</si>
  <si>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</si>
  <si>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</si>
  <si>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182 1 03 02231 01 0000 110</t>
  </si>
  <si>
    <t>182 1 03 02251 01 0000 110</t>
  </si>
  <si>
    <t>182 1 03 02261 01 0000 110</t>
  </si>
  <si>
    <t>182 1 03 02241 01 0000 110</t>
  </si>
  <si>
    <t>041 1 08 07173 01 1000 110</t>
  </si>
  <si>
    <t>завершение капитального ремонта здания МДОАУ "Детский сад №89"</t>
  </si>
  <si>
    <t>039 2 02 15002 04 0000 150</t>
  </si>
  <si>
    <t>поощрение муниципальных управленческих команд</t>
  </si>
  <si>
    <t>001 202 49999 04 0000 150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</si>
  <si>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право на заключение договора (контракта))</t>
  </si>
  <si>
    <t xml:space="preserve">Министерство архитектуры и пространственно-градостроительного развития </t>
  </si>
  <si>
    <t>1 11 09044 04 0050 120</t>
  </si>
  <si>
    <t>827 1 11 09044 04 0050 120</t>
  </si>
  <si>
    <t>827 1 08 07150 01 1000 110</t>
  </si>
  <si>
    <t>Единый налог на вмененный доход для отдельных видов деятельности</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</si>
  <si>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</si>
  <si>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182 1 05 02 010 02 1000 110</t>
  </si>
  <si>
    <t>1 05 02 010 02 1000 110</t>
  </si>
  <si>
    <t>1 05 02 010 02 0000 110</t>
  </si>
  <si>
    <t xml:space="preserve"> 1 05 02 000 02 0000 110</t>
  </si>
  <si>
    <t>Департамент жилищных и имущественных отношений города Оренбурга</t>
  </si>
  <si>
    <t>Возмещение ущерба при возникновении страховых случаев, когда выгодоприобретателями выступают получатели средств бюджета городского округа</t>
  </si>
  <si>
    <t>008 1 16 10031 04 0000 140</t>
  </si>
  <si>
    <t>1 16 10031 04 0000 140</t>
  </si>
  <si>
    <t>820 1 16 01053 01 0063 140</t>
  </si>
  <si>
    <t>1 16 01053 01 0063 140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</si>
  <si>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</si>
  <si>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условий государственного контракта по государственному оборонному заказу либо условий договора, заключенного в целях выполнения государственного оборонного заказа)</t>
  </si>
  <si>
    <t>820 1 16 01143 01 0055 140</t>
  </si>
  <si>
    <t>1 16 01143 01 0055 140</t>
  </si>
  <si>
    <t>820 1 16 02010 02 0000 140</t>
  </si>
  <si>
    <t>006 1 11 09044 04 0010 120</t>
  </si>
  <si>
    <t>006 1 11 09044 04 0020 120</t>
  </si>
  <si>
    <t>006 1 11 09044 04 0030 120</t>
  </si>
  <si>
    <t>Департамент имущественных и жилищных отношений</t>
  </si>
  <si>
    <t>006 2 02 20299 04 0000 150</t>
  </si>
  <si>
    <t>2026 год</t>
  </si>
  <si>
    <t>1 01 02130 01 1000 110</t>
  </si>
  <si>
    <t xml:space="preserve"> 1 01 02130 01 0000 110</t>
  </si>
  <si>
    <t>182 1 01 02130 01 1000 110</t>
  </si>
  <si>
    <t>1 01 02140 01 0000 110</t>
  </si>
  <si>
    <t>1 01 02140 01 1000 110</t>
  </si>
  <si>
    <t>182 1 01 02140 01 1000 110</t>
  </si>
  <si>
    <t xml:space="preserve">Налог на игорный бизнес </t>
  </si>
  <si>
    <t>1 06 05000 02 0000 110</t>
  </si>
  <si>
    <t>Налог на игорный бизнес (сумма платежа (перерасчеты, недоимка и задолженность по соответствующему платежу, в том числе по отмененному)</t>
  </si>
  <si>
    <t>1 06 05000 02 1000 110</t>
  </si>
  <si>
    <t>182 1 06 05000 02 1000 110</t>
  </si>
  <si>
    <t>1 06 05000 02 3000 110</t>
  </si>
  <si>
    <t>182 1 06 05000 02 3000 110</t>
  </si>
  <si>
    <t>Налог на игорный бизнес (суммы денежных взысканий (штрафов) по соответствующему платежу согласно законодательству Российской Федерации)</t>
  </si>
  <si>
    <t>009 1 13 02994 04 0060 130</t>
  </si>
  <si>
    <t>041 1 13 02994 04 0090 130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</si>
  <si>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</si>
  <si>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</si>
  <si>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</si>
  <si>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1 14 06300 00 0000 430</t>
  </si>
  <si>
    <t xml:space="preserve"> 1 14 06310 00 0000 430</t>
  </si>
  <si>
    <t>1 14 06312 04 0000 430</t>
  </si>
  <si>
    <t>041 1 14 06312 04 0000 430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</si>
  <si>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в области обеспечения санитарно-эпидемиологического благополучия населения)</t>
  </si>
  <si>
    <t>1 16 01063 01 0003 140</t>
  </si>
  <si>
    <t>811 1 16 01063 01 0003 140</t>
  </si>
  <si>
    <t>811 1 16 01063 01 0008 140</t>
  </si>
  <si>
    <t>820 1 16 01083 01 0028 140</t>
  </si>
  <si>
    <t>1 16 01083 01 0028 140</t>
  </si>
  <si>
    <t>1 16 01154 01 0000 140</t>
  </si>
  <si>
    <t>1 16 01154 01 9002 140</t>
  </si>
  <si>
    <t>Счётная палата города Оренбурга</t>
  </si>
  <si>
    <t>005 1 16 01154 01 9002 140</t>
  </si>
  <si>
    <t>1 16 01180 01 0000 140</t>
  </si>
  <si>
    <t>1 16 01183 01 0000 140</t>
  </si>
  <si>
    <t>820 1 16 01193 01 0401 140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</si>
  <si>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</si>
  <si>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пожарной безопасности)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</si>
  <si>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</si>
  <si>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Управление Министерства внутренних дел по Оренбургской области</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</si>
  <si>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</si>
  <si>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006 2 02 30024 04 0000 150</t>
  </si>
  <si>
    <t xml:space="preserve">на выполнение отедельных госудасртвенных полномочий по защите населения от болезней, общих для человека и животных, в части сбора, утилизации и уничтожения биологических отходов </t>
  </si>
  <si>
    <t xml:space="preserve">на приведение в нормативное состояние автомобильных дорог городских агломераций </t>
  </si>
  <si>
    <t>006 2 02 25497 04 0000 150</t>
  </si>
  <si>
    <t>006 2 02 29999 04 0000 150</t>
  </si>
  <si>
    <t>006 2 02 35082 04 0000 150</t>
  </si>
  <si>
    <t>1 16 10129 01 9000 140</t>
  </si>
  <si>
    <t>182 1 16 10129 01 9000 140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</si>
  <si>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</si>
  <si>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социального найма жилого помещения)</t>
  </si>
  <si>
    <t xml:space="preserve">на оснащение оборудованием вновь построенных объектов муниципальной собственности для размещения общеобразовательных организаций </t>
  </si>
  <si>
    <t xml:space="preserve">на осуществление мероприятий, направленных на создание некапитальных объектов (быстровозводимых конструкций) отдыха детей и их оздоровления
</t>
  </si>
  <si>
    <t>на выполнение мероприятий по обеспечению антитеррористической защищенности объектов (территорий) стационарного типа, предназначенных для организации отдыха детей и их оздоровления</t>
  </si>
  <si>
    <t>на реализацию мероприятий по переселению граждан из жилых домов, признанных аварийными после 1 января 2017 года, находящихся под угрозой обрушения</t>
  </si>
  <si>
    <t>Инициативные платежи, зачисляемые в бюджеты городских округов («Благоустройство  парка  Победы  на  территории  поселка Самородово Промышленного  района города Оренбурга (2 этап)»)</t>
  </si>
  <si>
    <t>Инициативные платежи, зачисляемые в бюджеты городских округов («Обустройство спортивной площадки и сквера отдыха в поселке Холодные Ключи Дзержинского района г. Оренбурга»)</t>
  </si>
  <si>
    <t>1 17 15020 04 1714 150</t>
  </si>
  <si>
    <t>1 17 15020 04 1710 150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</si>
  <si>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</si>
  <si>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</si>
  <si>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размещение и эксплуатацию нестационарного торгового объекта)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</si>
  <si>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платежей по договору, неисполнение (ненадлежащее исполнение) обязательств)</t>
  </si>
  <si>
    <t>008 1 17 15020 04 1714 150</t>
  </si>
  <si>
    <t>008 1 17 15020 04 1710 150</t>
  </si>
  <si>
    <t>008 2 02 29999 04 0000 150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</si>
  <si>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</si>
  <si>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</si>
  <si>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</si>
  <si>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</si>
  <si>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</si>
  <si>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(штрафы за использование земельных участков не по целевому назначению, невыполнение обязанностей по приведению земель в состояние, пригодное для использования по целевому назначению)</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</si>
  <si>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</si>
  <si>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Прочие доходы от компенсации затрат бюджетов городских округов (доходы от компенсации затрат, связанных с предоставлением услуг, согласно гарантированному перечню услуг по погребению)</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</si>
  <si>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</si>
  <si>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</si>
  <si>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</si>
  <si>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</si>
  <si>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</si>
  <si>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</si>
  <si>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</si>
  <si>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</si>
  <si>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</si>
  <si>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</si>
  <si>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Платежи, уплачиваемые в целях возмещения вреда, причиняемого автомобильным дорогам местного значения тяжеловесными транспортными средствами</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</si>
  <si>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</si>
  <si>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006 2 02 20302 04 0000 150</t>
  </si>
  <si>
    <t>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</si>
  <si>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Субсидии бюджетам городских округов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</si>
  <si>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2 02 25494 00 0000 150</t>
  </si>
  <si>
    <t>2 02 25494 04 0000 150</t>
  </si>
  <si>
    <t>039 2 02 25494 04 0000 150</t>
  </si>
  <si>
    <t>009 2 02 29999 04 0000 150</t>
  </si>
  <si>
    <t xml:space="preserve">на компенсацию затрат  городу Оренбургу  в связи  с осуществлением  им функций административного центра Оренбургской области на ремонт объекта культурного наследия Цвилинга/Парковый </t>
  </si>
  <si>
    <t xml:space="preserve">на обеспечение бесплатным двухразовым питанием лиц с ограниченными возможностями здоровья, обучающихся в муниципальных общеобразовательных организациях </t>
  </si>
  <si>
    <t>на софинансирование расходов по ликвидации несанкционированных свалок в границах городов и наиболее опасных объектов накопленного экологического вреда окружающей среде</t>
  </si>
  <si>
    <t>на брендирование помещений и осуществление ремонтных работ в муниципальных общеобразовательных организациях, оснащение оборудованием которых планируется в 2024 году для реализации образовательных процессов по разработке, производству и эксплуатации  беспилотных авиационных систем</t>
  </si>
  <si>
    <t>от _____________ № _______</t>
  </si>
  <si>
    <t>Инициативные платежи, зачисляемые в бюджеты городских округов («Благоустройство  основания хоккейного корта в селе Городище Ленинского района города Оренбурга»)</t>
  </si>
  <si>
    <t>1 17 15020 04 1711 150</t>
  </si>
  <si>
    <t>009 1 17 15020 04 1711 150</t>
  </si>
  <si>
    <t>Инициативные платежи, зачисляемые в бюджеты городских округов («Приобретение оборудования для спортивной площадки в сквере по ул. Молодежной в поселке Нижнесакмарском Центрального района города Оренбурга»)</t>
  </si>
  <si>
    <t>1 17 15020 04 1712 150</t>
  </si>
  <si>
    <t>009 1 17 15020 04 1712 150</t>
  </si>
  <si>
    <t>Инициативные платежи, зачисляемые в бюджеты городских округов («Благоустройство мемориала Воинам Великой Отечественной войны в пос. Бердянка Ленинского района г.Оренбурга»)</t>
  </si>
  <si>
    <t>1 17 15020 04 1713 150</t>
  </si>
  <si>
    <t>009 1 17 15020 04 1713 150</t>
  </si>
  <si>
    <t>на достижение показателей государственной программы "Развития туризма"</t>
  </si>
  <si>
    <t>041 2 02 29999 04 0000 150</t>
  </si>
  <si>
    <t xml:space="preserve">за счет средств резервного фонда по чрезвычайным ситуациям </t>
  </si>
  <si>
    <t>041 2 02 15002 04 0000 150</t>
  </si>
  <si>
    <t>025 2 02 19999 04 0000 150</t>
  </si>
  <si>
    <t>конкурс лучшая единая дежурно-диспетчерская служба</t>
  </si>
  <si>
    <t>Субсидии бюджетам за счет средств резервного фонда Правительства Российской Федерации</t>
  </si>
  <si>
    <t>Субсидии бюджетам городских округов за счет средств резервного фонда Правительства Российской Федерации</t>
  </si>
  <si>
    <t xml:space="preserve">на ликвидацию последствий ЧС, вызванной в результате прохождения весеннего паводка на территории Оренбургской области,по восстановлению объектов жилищно-коммунального хозяйства за счет средств резервного фонда Правительства РФ </t>
  </si>
  <si>
    <t>2 02 29001 00 0000 150</t>
  </si>
  <si>
    <t>2 02 29001 04 0000 150</t>
  </si>
  <si>
    <t>112 202 29001 04 0000 150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</si>
  <si>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</si>
  <si>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срока постановки на учет в налоговом органе)</t>
  </si>
  <si>
    <t>за победу в конкурсе</t>
  </si>
  <si>
    <t xml:space="preserve">восстановление автомобильных дорог местного зачения за счет средств резервного фонда Правительства Российской Федерации </t>
  </si>
  <si>
    <t>041 202 29001 04 0000 150</t>
  </si>
  <si>
    <t>Доходы бюджета города Оренбурга на 2025 год и на плановый период 2026 и 2027 годов</t>
  </si>
  <si>
    <t>2027 год</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</si>
  <si>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</si>
  <si>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
</t>
  </si>
  <si>
    <t xml:space="preserve"> 1 01 02021 01 0000 110</t>
  </si>
  <si>
    <t>1 01 02021 01 1000 110</t>
  </si>
  <si>
    <t>182 1 01 02021 01 1000 110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</si>
  <si>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</si>
  <si>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1 01 02022 01 0000 110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</si>
  <si>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
</t>
  </si>
  <si>
    <t>1 01 02022 01 1000 110</t>
  </si>
  <si>
    <t>182 1 01 02022 01 1000 110</t>
  </si>
  <si>
    <t>1 01 02120 01 0000 110</t>
  </si>
  <si>
    <t>1 01 02120 01 1000 110</t>
  </si>
  <si>
    <t>182 1 01 02120 01 1000 110</t>
  </si>
  <si>
    <t xml:space="preserve">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</si>
  <si>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
</t>
  </si>
  <si>
    <t xml:space="preserve">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</si>
  <si>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
</t>
  </si>
  <si>
    <t xml:space="preserve">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</si>
  <si>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
</t>
  </si>
  <si>
    <t>1 01 02150 01 0000 110</t>
  </si>
  <si>
    <t xml:space="preserve"> 1 01 02150 01 1000 110</t>
  </si>
  <si>
    <t>182 1 01 02150 01 1000 110</t>
  </si>
  <si>
    <t xml:space="preserve">1 01 02160 01 0000 110
</t>
  </si>
  <si>
    <t xml:space="preserve">1 01 02160 01 1000 110
</t>
  </si>
  <si>
    <t>182 1 01 02160 01 1000 110</t>
  </si>
  <si>
    <t xml:space="preserve">1 01 02170 01 0000 110
</t>
  </si>
  <si>
    <t xml:space="preserve">1 01 02170 01 1000 110
</t>
  </si>
  <si>
    <t xml:space="preserve">182 1 01 02170 01 1000 110
</t>
  </si>
  <si>
    <t>182 1 08 03010 01 1050 110</t>
  </si>
  <si>
    <t>001 1 11 05034 04 0000 120</t>
  </si>
  <si>
    <t>008 1 11 05034 04 0000 120</t>
  </si>
  <si>
    <t>009 1 13 02994 04 0020 130</t>
  </si>
  <si>
    <t>008 1 13 02994 04 0060 130</t>
  </si>
  <si>
    <t>038 1 13 02994 04 0060 130</t>
  </si>
  <si>
    <t>039 1 13 02994 04 0060 130</t>
  </si>
  <si>
    <t>041 1 13 02994 04 0060 130</t>
  </si>
  <si>
    <t>001 1 13 02994 04 0090 130</t>
  </si>
  <si>
    <t>008 1 13 02994 04 0090 130</t>
  </si>
  <si>
    <t>009 1 13 02994 04 0090 130</t>
  </si>
  <si>
    <t>112 1 13 02994 04 0090 130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</si>
  <si>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государственных нормативных требований охраны труда, содержащихся в федеральных законах и иных нормативных правовых актах Российской Федерации)</t>
  </si>
  <si>
    <t>1 16 01 053 01 0271 140</t>
  </si>
  <si>
    <t>820 1 16 01 053 01 0271 140</t>
  </si>
  <si>
    <t>811 1 16 01063 01 0009 140</t>
  </si>
  <si>
    <t>1 16 01083 01 9000 140</t>
  </si>
  <si>
    <t>820 1 16 01083 01 9000 140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</si>
  <si>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</si>
  <si>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 xml:space="preserve"> 1 16 01 143 01 0005 140</t>
  </si>
  <si>
    <t>820 1 16 01 143 01 0005 140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</si>
  <si>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установленного порядка проведения специальной оценки условий труда)</t>
  </si>
  <si>
    <t>1 16 01 143 01 0054 140</t>
  </si>
  <si>
    <t>820 1 16 01 143 01 0054 140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</si>
  <si>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</si>
  <si>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1 16 01160 01 0000 140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</si>
  <si>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</si>
  <si>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1 16 01163 01 0000 140</t>
  </si>
  <si>
    <t>820 1 16 01163 01 0000 140</t>
  </si>
  <si>
    <t>820 1 16 01183 01 0000 140</t>
  </si>
  <si>
    <t>820 1 16 01193 01 0009 140</t>
  </si>
  <si>
    <t xml:space="preserve">министерство природных ресурсов, экологии и имущественных отношений </t>
  </si>
  <si>
    <t>817 1 16 01203 01 0000 140</t>
  </si>
  <si>
    <t>006 1 16 10032 04 0000 140</t>
  </si>
  <si>
    <t>008 1 16 10032 04 0000 140</t>
  </si>
  <si>
    <t>811 1 16 01203 01 0008 140</t>
  </si>
  <si>
    <t xml:space="preserve"> 1 17 15020 04 0055 150</t>
  </si>
  <si>
    <t>Инициативные платежи, зачисляемые в бюджеты городских округов («Благоустройство дворовой территории по адресу: г. Оренбург, ул. Салмышская, 67/1»)</t>
  </si>
  <si>
    <t>Инициативные платежи, зачисляемые в бюджеты городских округов («Благоустройство площадки для игр по адресу: г. Оренбург, мкр. Ростошинские пруды, ул. Витимская, ул. Чаганская»)</t>
  </si>
  <si>
    <t>112 1 17 15020 04 0055 150</t>
  </si>
  <si>
    <t>1 17 15020 04 0056 150</t>
  </si>
  <si>
    <t>Инициативные платежи, зачисляемые в бюджеты городских округов («Благоустройство придомовой территории по адресу: г. Оренбург, ул. Шевченко, 249/2»)</t>
  </si>
  <si>
    <t>1 17 15020 04 0057 150</t>
  </si>
  <si>
    <t>041 1 17 15020 04 0057 150</t>
  </si>
  <si>
    <t xml:space="preserve">Инициативные платежи, зачисляемые в бюджеты городских округов («Благоустройство территории многоквартирного дома по адресу: г. Оренбург, пр. Гагарина, 29/2»)
</t>
  </si>
  <si>
    <t xml:space="preserve"> 1 17 15020 04 0058 150</t>
  </si>
  <si>
    <t>041 1 17 15020 04 0058 150</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</si>
  <si>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Челюскинцев, д. 17 В»)</t>
  </si>
  <si>
    <t xml:space="preserve"> 1 17 15020 04 0059 150</t>
  </si>
  <si>
    <t>041  1 17 15020 04 0059 150</t>
  </si>
  <si>
    <t>1 17 15020 04 0060 150</t>
  </si>
  <si>
    <t>041  1 17 15020 04 0060 150</t>
  </si>
  <si>
    <t>Инициативные платежи, зачисляемые в бюджеты городских округов («Благоустройство придомовой территории (асфальтирование, бордюрирование) многоквартирного дома по адресу: г. Оренбург, ул. Челюскинцев, д. 17 Б»)</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</si>
  <si>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Советская, 31/Володарского, 13»)</t>
  </si>
  <si>
    <t xml:space="preserve">  1 17 15020 04 0061 150</t>
  </si>
  <si>
    <t>041  1 17 15020 04 0061 150</t>
  </si>
  <si>
    <t>Инициативные платежи, зачисляемые в бюджеты городских округов («Благоустройство территории (ремонт покрытия тротуара) по адресу: г. Оренбург, ул. Донецкая, д. 2»)</t>
  </si>
  <si>
    <t xml:space="preserve">  1 17 15020 04 0062 150</t>
  </si>
  <si>
    <t>041  1 17 15020 04 0062 150</t>
  </si>
  <si>
    <t>Инициативные платежи, зачисляемые в бюджеты городских округов («Ремонт асфальтового покрытия дороги многоквартирного дома по адресу: г. Оренбург, ул. Чкалова, 55»)</t>
  </si>
  <si>
    <t xml:space="preserve">  1 17 15020 04 0063 150</t>
  </si>
  <si>
    <t>041 1 17 15020 04 0063 150</t>
  </si>
  <si>
    <t>Инициативные платежи, зачисляемые в бюджеты городских округов («Ремонт асфальтового покрытия тротуара и входов многоквартирного дома по адресу: г. Оренбург, ул. Чкалова, 55»)</t>
  </si>
  <si>
    <t xml:space="preserve">  1 17 15020 04 0064 150</t>
  </si>
  <si>
    <t>041 1 17 15020 04 0064 150</t>
  </si>
  <si>
    <t>Инициативные платежи, зачисляемые в бюджеты городских округов («Благоустройство дворовой территории многоквартирного дома по адресу: г. Оренбург, ул. Кима, д.8»)</t>
  </si>
  <si>
    <t xml:space="preserve">  1 17 15020 04 0065 150</t>
  </si>
  <si>
    <t>112  1 17 15020 04 0065 150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</si>
  <si>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Туркестанская, д. 12 Б»)</t>
  </si>
  <si>
    <t xml:space="preserve">  1 17 15020 04 0066 150</t>
  </si>
  <si>
    <t>041  1 17 15020 04 0066 150</t>
  </si>
  <si>
    <t xml:space="preserve">Инициативные платежи, зачисляемые в бюджеты городских округов («Благоустройство территории многоквартирного дома по адресу: г. Оренбург, ул. Кима, д.6»)
</t>
  </si>
  <si>
    <t xml:space="preserve">  1 17 15020 04 0067 150</t>
  </si>
  <si>
    <t>041  1 17 15020 04 0067 150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</si>
  <si>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Чкалова, д.25»)</t>
  </si>
  <si>
    <t xml:space="preserve"> 1 17 15020 04 0068 150</t>
  </si>
  <si>
    <t>041  1 17 15020 04 0068 150</t>
  </si>
  <si>
    <t>Инициативные платежи, зачисляемые в бюджеты городских округов («Благоустройство дворовой территории МКД по адресу: г. Оренбург, ул. Чкалова, д. 28»)</t>
  </si>
  <si>
    <t>1 17 15020 04 0069 150</t>
  </si>
  <si>
    <t>112 1 17 15020 04 0069 150</t>
  </si>
  <si>
    <t>Инициативные платежи, зачисляемые в бюджеты городских округов («Благоустройство дворовой территории МКД по адресу: г. Оренбург, ул. Чкалова, д. 16/1»)</t>
  </si>
  <si>
    <t>1 17 15020 04 0070 150</t>
  </si>
  <si>
    <t>112 1 17 15020 04 0070 150</t>
  </si>
  <si>
    <t>Инициативные платежи, зачисляемые в бюджеты городских округов («Благоустройство дворовой территории МКД по адресу: г. Оренбург, ул. Туркестанская, д. 13 а»)</t>
  </si>
  <si>
    <t>1 17 15020 04 0071 150</t>
  </si>
  <si>
    <t>112 1 17 15020 04 0071 150</t>
  </si>
  <si>
    <t>Инициативные платежи, зачисляемые в бюджеты городских округов («Благоустройство дворовой территории МКД по адресу: г. Оренбург, ул. Чкалова, д. 14»)</t>
  </si>
  <si>
    <t xml:space="preserve"> 1 17 15020 04 0072 150</t>
  </si>
  <si>
    <t>112 1 17 15020 04 0072 150</t>
  </si>
  <si>
    <t>Инициативные платежи, зачисляемые в бюджеты городских округов («Благоустройство дворовой территории МКД по адресу: г. Оренбург, ул. Чкалова, д. 3/3»)</t>
  </si>
  <si>
    <t xml:space="preserve"> 1 17 15020 04 0073 150</t>
  </si>
  <si>
    <t>112 1 17 15020 04 0073 150</t>
  </si>
  <si>
    <t>Инициативные платежи, зачисляемые в бюджеты городских округов («Благоустройство территории многоквартирного дома, ремонт асфальтобетонного покрытия МКД по адресу: г. Оренбург, ул.Туркестанская, д. 3»)</t>
  </si>
  <si>
    <t>1 17 15020 04 0074 150</t>
  </si>
  <si>
    <t>041 1 17 15020 04 0074 150</t>
  </si>
  <si>
    <t>Инициативные платежи, зачисляемые в бюджеты городских округов («Благоустройство дворовой территории (асфальтовое покрытие двора многоквартирного дома) по адресу: г. Оренбург, проспект Гагарина 2 «Ж»)</t>
  </si>
  <si>
    <t>1 17 15020 04 0075 150</t>
  </si>
  <si>
    <t>041 1 17 15020 04 0075 150</t>
  </si>
  <si>
    <t>Инициативные платежи, зачисляемые в бюджеты городских округов («Благоустройство территории (асфальтовое покрытие проезжей части) по адресу: г. Оренбург, ул. Терешковой, 10/2»)</t>
  </si>
  <si>
    <t>041 1 17 15020 04 0076 150</t>
  </si>
  <si>
    <t xml:space="preserve"> 1 17 15020 04 0076 150</t>
  </si>
  <si>
    <t>Инициативные платежи, зачисляемые в бюджеты городских округов («Благоустройство и озеленение территории, расположенной по адресу: г. Оренбург, территория между домами по ул. Березка д. 2/2 и д.2/5»)</t>
  </si>
  <si>
    <t xml:space="preserve"> 1 17 15020 04 0077 150</t>
  </si>
  <si>
    <t>112 1 17 15020 04 0077 150</t>
  </si>
  <si>
    <t>Инициативные платежи, зачисляемые в бюджеты городских округов («Благоустройство дворовой территории (ремонт асфальтового покрытия) по адресу: г. Оренбург, ул. 60 лет Октября, 25А»)</t>
  </si>
  <si>
    <t>1 17 15020 04 0078 150</t>
  </si>
  <si>
    <t>041 1 17 15020 04 0078 150</t>
  </si>
  <si>
    <t xml:space="preserve">Инициативные платежи, зачисляемые в бюджеты городских округов («Благоустройство территории по адресу: г. Оренбург, ул. Транспортная, д. 1/1»)
</t>
  </si>
  <si>
    <t>1 17 15020 04 0079 150</t>
  </si>
  <si>
    <t>112 1 17 15020 04 0079 150</t>
  </si>
  <si>
    <t>009 1 17 15020 04 0056 150</t>
  </si>
  <si>
    <t>на содержание муниципального имущества</t>
  </si>
  <si>
    <t>на создание объектов транспортной инфраструктуры в целях реализации инфраструктурных проектов</t>
  </si>
  <si>
    <t xml:space="preserve"> на создание объектов инфраструктуры в целях реализации проектов по развитию территорий, расположенных в границах населенных пунктов, предусматривающих строительство жилья </t>
  </si>
  <si>
    <t xml:space="preserve"> на софинансирование капитальных вложений в объекты муниципальной собственности</t>
  </si>
  <si>
    <t xml:space="preserve">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</si>
  <si>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</si>
  <si>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</si>
  <si>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</si>
  <si>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</si>
  <si>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</si>
  <si>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</si>
  <si>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t>
  </si>
  <si>
    <t xml:space="preserve">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</si>
  <si>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</si>
  <si>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</si>
  <si>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</si>
  <si>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</si>
  <si>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</si>
  <si>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</si>
  <si>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Субсидии бюджетам на государственную поддержку организаций, входящих в систему спортивной подготовки</t>
  </si>
  <si>
    <t>Субсидии бюджетам городских округов на государственную поддержку организаций, входящих в систему спортивной подготовки</t>
  </si>
  <si>
    <t>на государственную поддержку организаций, входящих в систему спортивной подготовки</t>
  </si>
  <si>
    <t>Субсидии бюджетам на техническое оснащение региональных и муниципальных музеев</t>
  </si>
  <si>
    <t>Субсидии бюджетам городских округов на техническое оснащение региональных и муниципальных музеев</t>
  </si>
  <si>
    <t>Субсидии бюджетам на реконструкцию и капитальный ремонт региональных и муниципальных музеев</t>
  </si>
  <si>
    <t>Субсидии бюджетам городских округов на реконструкцию и капитальный ремонт региональных и муниципальных музеев</t>
  </si>
  <si>
    <t>Субсидии бюджетам на софинансирование закупки и монтажа оборудования для создания "умных" спортивных площадок</t>
  </si>
  <si>
    <t>Субсидии бюджетам городских округов на софинансирование закупки и монтажа оборудования для создания "умных" спортивных площадок</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</si>
  <si>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налагаемые мировыми судьями, комиссиями по делам несовершеннолетних и защите их прав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</si>
  <si>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установку и эксплуатацию рекламных конструкций)</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</si>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</sst>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
    <numFmt numFmtId="165" formatCode="&quot;&quot;###,##0.00"/>
    <numFmt numFmtId="166" formatCode="0.0"/>
  </numFmts>
  <fonts count="32" x14ac:knownFonts="1">
    <font>
      <sz val="14"/>
      <color theme="1"/>
      <name val="Times New Roman"/>
      <family val="2"/>
      <charset val="204"/>
    </font>
    <font>
      <sz val="14"/>
      <name val="Times New Roman"/>
      <family val="1"/>
      <charset val="204"/>
    </font>
    <font>
      <sz val="12"/>
      <name val="Times New Roman"/>
      <family val="1"/>
      <charset val="204"/>
    </font>
    <font>
      <sz val="16"/>
      <name val="Times New Roman"/>
      <family val="1"/>
      <charset val="204"/>
    </font>
    <font>
      <sz val="14"/>
      <name val="Arial"/>
      <family val="2"/>
      <charset val="204"/>
    </font>
    <font>
      <sz val="8"/>
      <color theme="1"/>
      <name val="Calibri"/>
      <family val="2"/>
      <charset val="204"/>
      <scheme val="minor"/>
    </font>
    <font>
      <b/>
      <sz val="14"/>
      <color theme="5" tint="-0.249977111117893"/>
      <name val="Times New Roman"/>
      <family val="1"/>
      <charset val="204"/>
    </font>
    <font>
      <b/>
      <sz val="12"/>
      <color theme="5" tint="-0.249977111117893"/>
      <name val="Times New Roman"/>
      <family val="1"/>
      <charset val="204"/>
    </font>
    <font>
      <sz val="14"/>
      <color theme="5" tint="-0.249977111117893"/>
      <name val="Times New Roman"/>
      <family val="1"/>
      <charset val="204"/>
    </font>
    <font>
      <i/>
      <sz val="14"/>
      <color rgb="FFC00000"/>
      <name val="Times New Roman"/>
      <family val="1"/>
      <charset val="204"/>
    </font>
    <font>
      <sz val="12"/>
      <color rgb="FFC00000"/>
      <name val="Times New Roman"/>
      <family val="1"/>
      <charset val="204"/>
    </font>
    <font>
      <i/>
      <sz val="14"/>
      <color theme="9" tint="-0.499984740745262"/>
      <name val="Times New Roman"/>
      <family val="1"/>
      <charset val="204"/>
    </font>
    <font>
      <sz val="12"/>
      <color theme="9" tint="-0.499984740745262"/>
      <name val="Times New Roman"/>
      <family val="1"/>
      <charset val="204"/>
    </font>
    <font>
      <sz val="12"/>
      <color theme="5" tint="-0.249977111117893"/>
      <name val="Times New Roman"/>
      <family val="1"/>
      <charset val="204"/>
    </font>
    <font>
      <i/>
      <sz val="14"/>
      <color theme="5" tint="-0.249977111117893"/>
      <name val="Times New Roman"/>
      <family val="1"/>
      <charset val="204"/>
    </font>
    <font>
      <sz val="14"/>
      <color theme="9" tint="-0.499984740745262"/>
      <name val="Times New Roman"/>
      <family val="1"/>
      <charset val="204"/>
    </font>
    <font>
      <sz val="14"/>
      <color rgb="FF0070C0"/>
      <name val="Times New Roman"/>
      <family val="1"/>
      <charset val="204"/>
    </font>
    <font>
      <i/>
      <sz val="14"/>
      <color theme="8" tint="-0.249977111117893"/>
      <name val="Times New Roman"/>
      <family val="1"/>
      <charset val="204"/>
    </font>
    <font>
      <sz val="12"/>
      <color theme="8" tint="-0.249977111117893"/>
      <name val="Times New Roman"/>
      <family val="1"/>
      <charset val="204"/>
    </font>
    <font>
      <i/>
      <sz val="14"/>
      <color rgb="FF0070C0"/>
      <name val="Times New Roman"/>
      <family val="1"/>
      <charset val="204"/>
    </font>
    <font>
      <i/>
      <sz val="14"/>
      <name val="Times New Roman"/>
      <family val="1"/>
      <charset val="204"/>
    </font>
    <font>
      <sz val="12"/>
      <color theme="1"/>
      <name val="Times New Roman"/>
      <family val="1"/>
      <charset val="204"/>
    </font>
    <font>
      <sz val="14"/>
      <color indexed="8"/>
      <name val="Times New Roman"/>
      <family val="1"/>
      <charset val="204"/>
    </font>
    <font>
      <sz val="12"/>
      <color indexed="8"/>
      <name val="Times New Roman"/>
      <family val="1"/>
      <charset val="204"/>
    </font>
    <font>
      <sz val="12"/>
      <color rgb="FF0070C0"/>
      <name val="Times New Roman"/>
      <family val="1"/>
      <charset val="204"/>
    </font>
    <font>
      <sz val="14"/>
      <color theme="8" tint="-0.249977111117893"/>
      <name val="Times New Roman"/>
      <family val="1"/>
      <charset val="204"/>
    </font>
    <font>
      <sz val="14"/>
      <color theme="1"/>
      <name val="Times New Roman"/>
      <family val="1"/>
      <charset val="204"/>
    </font>
    <font>
      <i/>
      <sz val="12"/>
      <color rgb="FF0070C0"/>
      <name val="Times New Roman"/>
      <family val="1"/>
      <charset val="204"/>
    </font>
    <font>
      <i/>
      <sz val="14"/>
      <color rgb="FFFF0000"/>
      <name val="Times New Roman"/>
      <family val="1"/>
      <charset val="204"/>
    </font>
    <font>
      <sz val="14"/>
      <color rgb="FF22272F"/>
      <name val="Times New Roman"/>
      <family val="1"/>
      <charset val="204"/>
    </font>
    <font>
      <i/>
      <sz val="14"/>
      <color theme="1"/>
      <name val="Times New Roman"/>
      <family val="1"/>
      <charset val="204"/>
    </font>
    <font>
      <i/>
      <sz val="12"/>
      <color theme="9" tint="-0.499984740745262"/>
      <name val="Times New Roman"/>
      <family val="1"/>
      <charset val="204"/>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0" tint="-0.14999847407452621"/>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top style="thin">
        <color indexed="64"/>
      </top>
      <bottom style="thin">
        <color indexed="64"/>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style="thin">
        <color theme="0" tint="-0.14999847407452621"/>
      </top>
      <bottom/>
      <diagonal/>
    </border>
    <border>
      <left/>
      <right/>
      <top style="thin">
        <color theme="0" tint="-0.14999847407452621"/>
      </top>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style="thin">
        <color theme="0" tint="-0.14999847407452621"/>
      </left>
      <right/>
      <top/>
      <bottom style="thin">
        <color theme="0" tint="-0.14999847407452621"/>
      </bottom>
      <diagonal/>
    </border>
    <border>
      <left style="thin">
        <color theme="0" tint="-0.14999847407452621"/>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indexed="64"/>
      </bottom>
      <diagonal/>
    </border>
    <border>
      <left style="thin">
        <color theme="1"/>
      </left>
      <right style="thin">
        <color theme="1"/>
      </right>
      <top style="thin">
        <color indexed="64"/>
      </top>
      <bottom style="thin">
        <color indexed="64"/>
      </bottom>
      <diagonal/>
    </border>
    <border>
      <left style="thin">
        <color theme="1"/>
      </left>
      <right style="thin">
        <color theme="1"/>
      </right>
      <top style="thin">
        <color indexed="64"/>
      </top>
      <bottom style="thin">
        <color theme="1"/>
      </bottom>
      <diagonal/>
    </border>
  </borders>
  <cellStyleXfs count="2">
    <xf numFmtId="0" fontId="0" fillId="0" borderId="0"/>
    <xf numFmtId="0" fontId="5" fillId="0" borderId="0"/>
  </cellStyleXfs>
  <cellXfs count="151">
    <xf numFmtId="0" fontId="0" fillId="0" borderId="0" xfId="0"/>
    <xf numFmtId="0" fontId="1" fillId="0" borderId="0" xfId="0" applyFont="1" applyFill="1" applyBorder="1" applyAlignment="1">
      <alignment horizontal="justify" vertical="center" wrapText="1"/>
    </xf>
    <xf numFmtId="0" fontId="2" fillId="0" borderId="0" xfId="0" applyFont="1" applyFill="1" applyBorder="1" applyAlignment="1">
      <alignment horizontal="center" vertical="center" wrapText="1"/>
    </xf>
    <xf numFmtId="0" fontId="4" fillId="0" borderId="0" xfId="0" applyFont="1" applyFill="1" applyBorder="1" applyAlignment="1">
      <alignment horizontal="justify" vertical="center"/>
    </xf>
    <xf numFmtId="0" fontId="1" fillId="0" borderId="0" xfId="0" applyFont="1" applyFill="1" applyAlignment="1">
      <alignment horizontal="justify" vertical="center"/>
    </xf>
    <xf numFmtId="0" fontId="1" fillId="0" borderId="2" xfId="1" applyFont="1" applyFill="1" applyBorder="1" applyAlignment="1">
      <alignment horizontal="center" vertical="center" wrapText="1"/>
    </xf>
    <xf numFmtId="0" fontId="2" fillId="0" borderId="2"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1" fillId="0" borderId="0" xfId="0" applyFont="1" applyFill="1" applyAlignment="1">
      <alignment horizontal="center" vertical="center"/>
    </xf>
    <xf numFmtId="0" fontId="2" fillId="0" borderId="2" xfId="1" applyFont="1" applyFill="1" applyBorder="1" applyAlignment="1">
      <alignment horizontal="center" vertical="center" wrapText="1"/>
    </xf>
    <xf numFmtId="0" fontId="1" fillId="0" borderId="2" xfId="0" applyFont="1" applyFill="1" applyBorder="1" applyAlignment="1">
      <alignment horizontal="justify" vertical="center" wrapText="1"/>
    </xf>
    <xf numFmtId="4" fontId="1" fillId="0" borderId="2" xfId="0" applyNumberFormat="1" applyFont="1" applyFill="1" applyBorder="1" applyAlignment="1">
      <alignment horizontal="right" vertical="center" wrapText="1"/>
    </xf>
    <xf numFmtId="0" fontId="6" fillId="2" borderId="2" xfId="0" applyFont="1" applyFill="1" applyBorder="1" applyAlignment="1">
      <alignment horizontal="justify" vertical="center" wrapText="1"/>
    </xf>
    <xf numFmtId="0" fontId="7" fillId="2" borderId="2" xfId="0" applyFont="1" applyFill="1" applyBorder="1" applyAlignment="1">
      <alignment horizontal="center" vertical="center" wrapText="1"/>
    </xf>
    <xf numFmtId="4" fontId="6" fillId="2" borderId="2" xfId="0" applyNumberFormat="1" applyFont="1" applyFill="1" applyBorder="1" applyAlignment="1">
      <alignment horizontal="right" vertical="center" wrapText="1"/>
    </xf>
    <xf numFmtId="0" fontId="8" fillId="0" borderId="0" xfId="0" applyFont="1" applyFill="1" applyAlignment="1">
      <alignment horizontal="justify" vertical="center"/>
    </xf>
    <xf numFmtId="0" fontId="9" fillId="0" borderId="2" xfId="0" applyFont="1" applyFill="1" applyBorder="1" applyAlignment="1">
      <alignment horizontal="justify" vertical="center" wrapText="1"/>
    </xf>
    <xf numFmtId="0" fontId="10" fillId="0" borderId="2" xfId="0" applyFont="1" applyFill="1" applyBorder="1" applyAlignment="1">
      <alignment horizontal="center" vertical="center" wrapText="1"/>
    </xf>
    <xf numFmtId="4" fontId="9" fillId="0" borderId="2" xfId="0" applyNumberFormat="1" applyFont="1" applyFill="1" applyBorder="1" applyAlignment="1">
      <alignment horizontal="right" vertical="center" wrapText="1"/>
    </xf>
    <xf numFmtId="0" fontId="9" fillId="0" borderId="0" xfId="0" applyFont="1" applyFill="1" applyAlignment="1">
      <alignment horizontal="justify" vertical="center"/>
    </xf>
    <xf numFmtId="0" fontId="11" fillId="0" borderId="2" xfId="0" applyFont="1" applyFill="1" applyBorder="1" applyAlignment="1">
      <alignment horizontal="justify" vertical="center" wrapText="1"/>
    </xf>
    <xf numFmtId="0" fontId="12" fillId="0" borderId="2" xfId="0" applyFont="1" applyFill="1" applyBorder="1" applyAlignment="1">
      <alignment horizontal="center" vertical="center" wrapText="1"/>
    </xf>
    <xf numFmtId="0" fontId="11" fillId="0" borderId="0" xfId="0" applyFont="1" applyFill="1" applyAlignment="1">
      <alignment horizontal="justify" vertical="center"/>
    </xf>
    <xf numFmtId="0" fontId="8" fillId="2" borderId="2" xfId="0" applyFont="1" applyFill="1" applyBorder="1" applyAlignment="1">
      <alignment horizontal="justify" vertical="center" wrapText="1"/>
    </xf>
    <xf numFmtId="0" fontId="13" fillId="2" borderId="2" xfId="0" applyFont="1" applyFill="1" applyBorder="1" applyAlignment="1">
      <alignment horizontal="center" vertical="center" wrapText="1"/>
    </xf>
    <xf numFmtId="4" fontId="8" fillId="2" borderId="2" xfId="0" applyNumberFormat="1" applyFont="1" applyFill="1" applyBorder="1" applyAlignment="1">
      <alignment horizontal="right" vertical="center" wrapText="1"/>
    </xf>
    <xf numFmtId="0" fontId="14" fillId="0" borderId="0" xfId="0" applyFont="1" applyFill="1" applyAlignment="1">
      <alignment horizontal="justify" vertical="center"/>
    </xf>
    <xf numFmtId="4" fontId="11" fillId="0" borderId="2" xfId="0" applyNumberFormat="1" applyFont="1" applyFill="1" applyBorder="1" applyAlignment="1">
      <alignment horizontal="right" vertical="center" wrapText="1"/>
    </xf>
    <xf numFmtId="0" fontId="15" fillId="0" borderId="0" xfId="0" applyFont="1" applyFill="1" applyAlignment="1">
      <alignment horizontal="justify" vertical="center"/>
    </xf>
    <xf numFmtId="0" fontId="16" fillId="0" borderId="0" xfId="0" applyFont="1" applyFill="1" applyAlignment="1">
      <alignment horizontal="justify" vertical="center"/>
    </xf>
    <xf numFmtId="0" fontId="17" fillId="0" borderId="0" xfId="0" applyFont="1" applyFill="1" applyAlignment="1">
      <alignment horizontal="justify" vertical="center"/>
    </xf>
    <xf numFmtId="0" fontId="19" fillId="0" borderId="0" xfId="0" applyFont="1" applyFill="1" applyAlignment="1">
      <alignment horizontal="justify" vertical="center"/>
    </xf>
    <xf numFmtId="0" fontId="20" fillId="0" borderId="0" xfId="0" applyFont="1" applyFill="1" applyAlignment="1">
      <alignment horizontal="justify" vertical="center"/>
    </xf>
    <xf numFmtId="165" fontId="1" fillId="3" borderId="2" xfId="0" applyNumberFormat="1" applyFont="1" applyFill="1" applyBorder="1" applyAlignment="1">
      <alignment horizontal="right" vertical="center" wrapText="1"/>
    </xf>
    <xf numFmtId="0" fontId="25" fillId="0" borderId="0" xfId="0" applyFont="1" applyFill="1" applyAlignment="1">
      <alignment horizontal="justify" vertical="center"/>
    </xf>
    <xf numFmtId="0" fontId="2" fillId="0" borderId="0" xfId="0" applyFont="1" applyFill="1" applyAlignment="1">
      <alignment horizontal="center" vertical="center"/>
    </xf>
    <xf numFmtId="164" fontId="1" fillId="0" borderId="0" xfId="0" applyNumberFormat="1" applyFont="1" applyFill="1" applyAlignment="1">
      <alignment horizontal="justify" vertical="center"/>
    </xf>
    <xf numFmtId="3" fontId="1" fillId="0" borderId="0" xfId="0" applyNumberFormat="1" applyFont="1" applyFill="1" applyAlignment="1">
      <alignment horizontal="right" vertical="center"/>
    </xf>
    <xf numFmtId="0" fontId="26" fillId="0" borderId="2" xfId="0" applyFont="1" applyFill="1" applyBorder="1" applyAlignment="1">
      <alignment horizontal="justify" vertical="center" wrapText="1"/>
    </xf>
    <xf numFmtId="0" fontId="21" fillId="0" borderId="2" xfId="0" applyFont="1" applyFill="1" applyBorder="1" applyAlignment="1">
      <alignment horizontal="center" vertical="center" wrapText="1"/>
    </xf>
    <xf numFmtId="0" fontId="26" fillId="3" borderId="2" xfId="0" applyFont="1" applyFill="1" applyBorder="1" applyAlignment="1">
      <alignment horizontal="justify" vertical="center" wrapText="1"/>
    </xf>
    <xf numFmtId="0" fontId="21" fillId="3" borderId="2" xfId="0" applyFont="1" applyFill="1" applyBorder="1" applyAlignment="1">
      <alignment horizontal="center" vertical="center" wrapText="1"/>
    </xf>
    <xf numFmtId="4" fontId="26" fillId="3" borderId="2" xfId="0" applyNumberFormat="1" applyFont="1" applyFill="1" applyBorder="1" applyAlignment="1">
      <alignment vertical="center" wrapText="1"/>
    </xf>
    <xf numFmtId="0" fontId="20" fillId="3" borderId="0" xfId="0" applyFont="1" applyFill="1" applyAlignment="1">
      <alignment horizontal="justify" vertical="center"/>
    </xf>
    <xf numFmtId="0" fontId="2" fillId="3" borderId="2" xfId="0" applyFont="1" applyFill="1" applyBorder="1" applyAlignment="1">
      <alignment horizontal="center" vertical="center" wrapText="1"/>
    </xf>
    <xf numFmtId="0" fontId="19" fillId="3" borderId="2" xfId="0" applyFont="1" applyFill="1" applyBorder="1" applyAlignment="1">
      <alignment horizontal="justify" vertical="center" wrapText="1"/>
    </xf>
    <xf numFmtId="0" fontId="27" fillId="3" borderId="2" xfId="0" applyFont="1" applyFill="1" applyBorder="1" applyAlignment="1">
      <alignment horizontal="center" vertical="center" wrapText="1"/>
    </xf>
    <xf numFmtId="4" fontId="16" fillId="3" borderId="2" xfId="0" applyNumberFormat="1" applyFont="1" applyFill="1" applyBorder="1" applyAlignment="1">
      <alignment vertical="center" wrapText="1"/>
    </xf>
    <xf numFmtId="0" fontId="20" fillId="3" borderId="3" xfId="0" applyFont="1" applyFill="1" applyBorder="1" applyAlignment="1">
      <alignment horizontal="justify" vertical="center"/>
    </xf>
    <xf numFmtId="0" fontId="20" fillId="0" borderId="3" xfId="0" applyFont="1" applyFill="1" applyBorder="1" applyAlignment="1">
      <alignment horizontal="justify" vertical="center"/>
    </xf>
    <xf numFmtId="4" fontId="26" fillId="3" borderId="5" xfId="0" applyNumberFormat="1" applyFont="1" applyFill="1" applyBorder="1" applyAlignment="1">
      <alignment vertical="center" wrapText="1"/>
    </xf>
    <xf numFmtId="0" fontId="20" fillId="3" borderId="4" xfId="0" applyFont="1" applyFill="1" applyBorder="1" applyAlignment="1">
      <alignment horizontal="justify" vertical="center"/>
    </xf>
    <xf numFmtId="0" fontId="20" fillId="3" borderId="6" xfId="0" applyFont="1" applyFill="1" applyBorder="1" applyAlignment="1">
      <alignment horizontal="justify" vertical="center"/>
    </xf>
    <xf numFmtId="0" fontId="20" fillId="3" borderId="7" xfId="0" applyFont="1" applyFill="1" applyBorder="1" applyAlignment="1">
      <alignment horizontal="justify" vertical="center"/>
    </xf>
    <xf numFmtId="0" fontId="20" fillId="0" borderId="8" xfId="0" applyFont="1" applyFill="1" applyBorder="1" applyAlignment="1">
      <alignment horizontal="justify" vertical="center"/>
    </xf>
    <xf numFmtId="0" fontId="20" fillId="3" borderId="8" xfId="0" applyFont="1" applyFill="1" applyBorder="1" applyAlignment="1">
      <alignment horizontal="justify" vertical="center"/>
    </xf>
    <xf numFmtId="0" fontId="20" fillId="0" borderId="9" xfId="0" applyFont="1" applyFill="1" applyBorder="1" applyAlignment="1">
      <alignment horizontal="justify" vertical="center"/>
    </xf>
    <xf numFmtId="0" fontId="20" fillId="3" borderId="9" xfId="0" applyFont="1" applyFill="1" applyBorder="1" applyAlignment="1">
      <alignment horizontal="justify" vertical="center"/>
    </xf>
    <xf numFmtId="4" fontId="16" fillId="3" borderId="5" xfId="0" applyNumberFormat="1" applyFont="1" applyFill="1" applyBorder="1" applyAlignment="1">
      <alignment vertical="center" wrapText="1"/>
    </xf>
    <xf numFmtId="0" fontId="20" fillId="3" borderId="10" xfId="0" applyFont="1" applyFill="1" applyBorder="1" applyAlignment="1">
      <alignment horizontal="justify" vertical="center"/>
    </xf>
    <xf numFmtId="0" fontId="20" fillId="3" borderId="11" xfId="0" applyFont="1" applyFill="1" applyBorder="1" applyAlignment="1">
      <alignment horizontal="justify" vertical="center"/>
    </xf>
    <xf numFmtId="0" fontId="20" fillId="3" borderId="12" xfId="0" applyFont="1" applyFill="1" applyBorder="1" applyAlignment="1">
      <alignment horizontal="justify" vertical="center"/>
    </xf>
    <xf numFmtId="0" fontId="20" fillId="3" borderId="13" xfId="0" applyFont="1" applyFill="1" applyBorder="1" applyAlignment="1">
      <alignment horizontal="justify" vertical="center"/>
    </xf>
    <xf numFmtId="0" fontId="20" fillId="3" borderId="14" xfId="0" applyFont="1" applyFill="1" applyBorder="1" applyAlignment="1">
      <alignment horizontal="justify" vertical="center"/>
    </xf>
    <xf numFmtId="0" fontId="20" fillId="3" borderId="15" xfId="0" applyFont="1" applyFill="1" applyBorder="1" applyAlignment="1">
      <alignment horizontal="justify" vertical="center"/>
    </xf>
    <xf numFmtId="0" fontId="20" fillId="3" borderId="0" xfId="0" applyFont="1" applyFill="1" applyBorder="1" applyAlignment="1">
      <alignment horizontal="justify" vertical="center"/>
    </xf>
    <xf numFmtId="0" fontId="9" fillId="0" borderId="9" xfId="0" applyFont="1" applyFill="1" applyBorder="1" applyAlignment="1">
      <alignment horizontal="justify" vertical="center"/>
    </xf>
    <xf numFmtId="0" fontId="19" fillId="0" borderId="9" xfId="0" applyFont="1" applyFill="1" applyBorder="1" applyAlignment="1">
      <alignment horizontal="justify" vertical="center"/>
    </xf>
    <xf numFmtId="0" fontId="20" fillId="0" borderId="10" xfId="0" applyFont="1" applyFill="1" applyBorder="1" applyAlignment="1">
      <alignment horizontal="justify" vertical="center"/>
    </xf>
    <xf numFmtId="0" fontId="20" fillId="3" borderId="16" xfId="0" applyFont="1" applyFill="1" applyBorder="1" applyAlignment="1">
      <alignment horizontal="justify" vertical="center"/>
    </xf>
    <xf numFmtId="0" fontId="20" fillId="3" borderId="17" xfId="0" applyFont="1" applyFill="1" applyBorder="1" applyAlignment="1">
      <alignment horizontal="justify" vertical="center"/>
    </xf>
    <xf numFmtId="0" fontId="20" fillId="3" borderId="18" xfId="0" applyFont="1" applyFill="1" applyBorder="1" applyAlignment="1">
      <alignment horizontal="justify" vertical="center"/>
    </xf>
    <xf numFmtId="0" fontId="20" fillId="3" borderId="19" xfId="0" applyFont="1" applyFill="1" applyBorder="1" applyAlignment="1">
      <alignment horizontal="justify" vertical="center"/>
    </xf>
    <xf numFmtId="0" fontId="20" fillId="0" borderId="19" xfId="0" applyFont="1" applyFill="1" applyBorder="1" applyAlignment="1">
      <alignment horizontal="justify" vertical="center"/>
    </xf>
    <xf numFmtId="0" fontId="20" fillId="0" borderId="13" xfId="0" applyFont="1" applyFill="1" applyBorder="1" applyAlignment="1">
      <alignment horizontal="justify" vertical="center"/>
    </xf>
    <xf numFmtId="0" fontId="20" fillId="0" borderId="17" xfId="0" applyFont="1" applyFill="1" applyBorder="1" applyAlignment="1">
      <alignment horizontal="justify" vertical="center"/>
    </xf>
    <xf numFmtId="0" fontId="20" fillId="0" borderId="18" xfId="0" applyFont="1" applyFill="1" applyBorder="1" applyAlignment="1">
      <alignment horizontal="justify" vertical="center"/>
    </xf>
    <xf numFmtId="0" fontId="20" fillId="0" borderId="0" xfId="0" applyFont="1" applyFill="1" applyBorder="1" applyAlignment="1">
      <alignment horizontal="justify" vertical="center"/>
    </xf>
    <xf numFmtId="0" fontId="20" fillId="0" borderId="11" xfId="0" applyFont="1" applyFill="1" applyBorder="1" applyAlignment="1">
      <alignment horizontal="justify" vertical="center"/>
    </xf>
    <xf numFmtId="0" fontId="20" fillId="0" borderId="12" xfId="0" applyFont="1" applyFill="1" applyBorder="1" applyAlignment="1">
      <alignment horizontal="justify" vertical="center"/>
    </xf>
    <xf numFmtId="0" fontId="9" fillId="0" borderId="19" xfId="0" applyFont="1" applyFill="1" applyBorder="1" applyAlignment="1">
      <alignment horizontal="justify" vertical="center"/>
    </xf>
    <xf numFmtId="0" fontId="9" fillId="0" borderId="8" xfId="0" applyFont="1" applyFill="1" applyBorder="1" applyAlignment="1">
      <alignment horizontal="justify" vertical="center"/>
    </xf>
    <xf numFmtId="0" fontId="19" fillId="0" borderId="19" xfId="0" applyFont="1" applyFill="1" applyBorder="1" applyAlignment="1">
      <alignment horizontal="justify" vertical="center"/>
    </xf>
    <xf numFmtId="0" fontId="19" fillId="0" borderId="8" xfId="0" applyFont="1" applyFill="1" applyBorder="1" applyAlignment="1">
      <alignment horizontal="justify" vertical="center"/>
    </xf>
    <xf numFmtId="0" fontId="20" fillId="0" borderId="14" xfId="0" applyFont="1" applyFill="1" applyBorder="1" applyAlignment="1">
      <alignment horizontal="justify" vertical="center"/>
    </xf>
    <xf numFmtId="4" fontId="16" fillId="3" borderId="21" xfId="0" applyNumberFormat="1" applyFont="1" applyFill="1" applyBorder="1" applyAlignment="1">
      <alignment vertical="center" wrapText="1"/>
    </xf>
    <xf numFmtId="4" fontId="26" fillId="3" borderId="23" xfId="0" applyNumberFormat="1" applyFont="1" applyFill="1" applyBorder="1" applyAlignment="1">
      <alignment vertical="center" wrapText="1"/>
    </xf>
    <xf numFmtId="4" fontId="16" fillId="3" borderId="23" xfId="0" applyNumberFormat="1" applyFont="1" applyFill="1" applyBorder="1" applyAlignment="1">
      <alignment vertical="center" wrapText="1"/>
    </xf>
    <xf numFmtId="4" fontId="26" fillId="3" borderId="24" xfId="0" applyNumberFormat="1" applyFont="1" applyFill="1" applyBorder="1" applyAlignment="1">
      <alignment vertical="center" wrapText="1"/>
    </xf>
    <xf numFmtId="4" fontId="26" fillId="0" borderId="2" xfId="0" applyNumberFormat="1" applyFont="1" applyFill="1" applyBorder="1" applyAlignment="1">
      <alignment horizontal="right" vertical="center" wrapText="1"/>
    </xf>
    <xf numFmtId="4" fontId="19" fillId="3" borderId="2" xfId="0" applyNumberFormat="1" applyFont="1" applyFill="1" applyBorder="1" applyAlignment="1">
      <alignment vertical="center" wrapText="1"/>
    </xf>
    <xf numFmtId="4" fontId="19" fillId="3" borderId="21" xfId="0" applyNumberFormat="1" applyFont="1" applyFill="1" applyBorder="1" applyAlignment="1">
      <alignment vertical="center" wrapText="1"/>
    </xf>
    <xf numFmtId="0" fontId="30" fillId="0" borderId="0" xfId="0" applyFont="1" applyFill="1" applyAlignment="1">
      <alignment horizontal="justify" vertical="center"/>
    </xf>
    <xf numFmtId="0" fontId="26" fillId="0" borderId="0" xfId="0" applyFont="1" applyFill="1" applyAlignment="1">
      <alignment horizontal="justify" vertical="center"/>
    </xf>
    <xf numFmtId="0" fontId="31" fillId="0" borderId="2" xfId="0" applyFont="1" applyFill="1" applyBorder="1" applyAlignment="1">
      <alignment horizontal="center" vertical="center" wrapText="1"/>
    </xf>
    <xf numFmtId="4" fontId="20" fillId="0" borderId="0" xfId="0" applyNumberFormat="1" applyFont="1" applyFill="1" applyAlignment="1">
      <alignment horizontal="justify" vertical="center"/>
    </xf>
    <xf numFmtId="0" fontId="26" fillId="3" borderId="3" xfId="0" applyFont="1" applyFill="1" applyBorder="1" applyAlignment="1">
      <alignment horizontal="justify" vertical="center"/>
    </xf>
    <xf numFmtId="0" fontId="26" fillId="3" borderId="8" xfId="0" applyFont="1" applyFill="1" applyBorder="1" applyAlignment="1">
      <alignment horizontal="justify" vertical="center"/>
    </xf>
    <xf numFmtId="0" fontId="26" fillId="3" borderId="9" xfId="0" applyFont="1" applyFill="1" applyBorder="1" applyAlignment="1">
      <alignment horizontal="justify" vertical="center"/>
    </xf>
    <xf numFmtId="0" fontId="26" fillId="3" borderId="0" xfId="0" applyFont="1" applyFill="1" applyAlignment="1">
      <alignment horizontal="justify" vertical="center"/>
    </xf>
    <xf numFmtId="0" fontId="26" fillId="3" borderId="19" xfId="0" applyFont="1" applyFill="1" applyBorder="1" applyAlignment="1">
      <alignment horizontal="justify" vertical="center"/>
    </xf>
    <xf numFmtId="0" fontId="26" fillId="3" borderId="0" xfId="0" applyFont="1" applyFill="1" applyBorder="1" applyAlignment="1">
      <alignment horizontal="justify" vertical="center"/>
    </xf>
    <xf numFmtId="4" fontId="17" fillId="0" borderId="0" xfId="0" applyNumberFormat="1" applyFont="1" applyFill="1" applyAlignment="1">
      <alignment horizontal="justify" vertical="center"/>
    </xf>
    <xf numFmtId="4" fontId="19" fillId="0" borderId="0" xfId="0" applyNumberFormat="1" applyFont="1" applyFill="1" applyAlignment="1">
      <alignment horizontal="justify" vertical="center"/>
    </xf>
    <xf numFmtId="0" fontId="1" fillId="0" borderId="2" xfId="0" applyFont="1" applyFill="1" applyBorder="1" applyAlignment="1">
      <alignment horizontal="justify" wrapText="1"/>
    </xf>
    <xf numFmtId="0" fontId="19" fillId="3" borderId="2" xfId="0" applyFont="1" applyFill="1" applyBorder="1" applyAlignment="1">
      <alignment wrapText="1"/>
    </xf>
    <xf numFmtId="0" fontId="21" fillId="0" borderId="2" xfId="0" applyFont="1" applyFill="1" applyBorder="1" applyAlignment="1">
      <alignment horizontal="right" vertical="center" wrapText="1"/>
    </xf>
    <xf numFmtId="0" fontId="11" fillId="3" borderId="2" xfId="0" applyFont="1" applyFill="1" applyBorder="1" applyAlignment="1">
      <alignment horizontal="justify" vertical="center" wrapText="1"/>
    </xf>
    <xf numFmtId="0" fontId="12" fillId="3" borderId="2" xfId="0" applyFont="1" applyFill="1" applyBorder="1" applyAlignment="1">
      <alignment horizontal="center" vertical="center" wrapText="1"/>
    </xf>
    <xf numFmtId="4" fontId="11" fillId="3" borderId="2" xfId="0" applyNumberFormat="1" applyFont="1" applyFill="1" applyBorder="1" applyAlignment="1">
      <alignment horizontal="right" vertical="center" wrapText="1"/>
    </xf>
    <xf numFmtId="0" fontId="1" fillId="3" borderId="2" xfId="0" applyFont="1" applyFill="1" applyBorder="1" applyAlignment="1">
      <alignment horizontal="justify" vertical="center" wrapText="1"/>
    </xf>
    <xf numFmtId="4" fontId="1" fillId="3" borderId="2" xfId="0" applyNumberFormat="1" applyFont="1" applyFill="1" applyBorder="1" applyAlignment="1">
      <alignment horizontal="right" vertical="center" wrapText="1"/>
    </xf>
    <xf numFmtId="0" fontId="26" fillId="3" borderId="2" xfId="0" applyFont="1" applyFill="1" applyBorder="1" applyAlignment="1">
      <alignment horizontal="left" vertical="top" wrapText="1"/>
    </xf>
    <xf numFmtId="4" fontId="26" fillId="3" borderId="2" xfId="0" applyNumberFormat="1" applyFont="1" applyFill="1" applyBorder="1" applyAlignment="1">
      <alignment horizontal="right" vertical="center" wrapText="1"/>
    </xf>
    <xf numFmtId="166" fontId="11" fillId="3" borderId="2" xfId="0" applyNumberFormat="1" applyFont="1" applyFill="1" applyBorder="1" applyAlignment="1">
      <alignment horizontal="right" vertical="center"/>
    </xf>
    <xf numFmtId="0" fontId="15" fillId="3" borderId="2" xfId="0" applyFont="1" applyFill="1" applyBorder="1" applyAlignment="1">
      <alignment horizontal="justify" vertical="center" wrapText="1"/>
    </xf>
    <xf numFmtId="166" fontId="15" fillId="3" borderId="2" xfId="0" applyNumberFormat="1" applyFont="1" applyFill="1" applyBorder="1" applyAlignment="1">
      <alignment horizontal="right" vertical="center"/>
    </xf>
    <xf numFmtId="0" fontId="17" fillId="3" borderId="2" xfId="0" applyFont="1" applyFill="1" applyBorder="1" applyAlignment="1">
      <alignment horizontal="justify" vertical="center" wrapText="1"/>
    </xf>
    <xf numFmtId="0" fontId="18" fillId="3" borderId="2" xfId="0" applyFont="1" applyFill="1" applyBorder="1" applyAlignment="1">
      <alignment horizontal="center" vertical="center" wrapText="1"/>
    </xf>
    <xf numFmtId="4" fontId="17" fillId="3" borderId="2" xfId="0" applyNumberFormat="1" applyFont="1" applyFill="1" applyBorder="1" applyAlignment="1">
      <alignment horizontal="right" vertical="center" wrapText="1"/>
    </xf>
    <xf numFmtId="0" fontId="1" fillId="3" borderId="2" xfId="0" applyNumberFormat="1" applyFont="1" applyFill="1" applyBorder="1" applyAlignment="1">
      <alignment horizontal="justify" vertical="center" wrapText="1"/>
    </xf>
    <xf numFmtId="0" fontId="31" fillId="3" borderId="2" xfId="0" applyFont="1" applyFill="1" applyBorder="1" applyAlignment="1">
      <alignment horizontal="center" vertical="center" wrapText="1"/>
    </xf>
    <xf numFmtId="4" fontId="15" fillId="3" borderId="2" xfId="0" applyNumberFormat="1" applyFont="1" applyFill="1" applyBorder="1" applyAlignment="1">
      <alignment horizontal="right" vertical="center" wrapText="1"/>
    </xf>
    <xf numFmtId="4" fontId="11" fillId="3" borderId="2" xfId="0" applyNumberFormat="1" applyFont="1" applyFill="1" applyBorder="1" applyAlignment="1">
      <alignment vertical="center" wrapText="1"/>
    </xf>
    <xf numFmtId="4" fontId="1" fillId="3" borderId="2" xfId="0" applyNumberFormat="1" applyFont="1" applyFill="1" applyBorder="1" applyAlignment="1">
      <alignment vertical="center" wrapText="1"/>
    </xf>
    <xf numFmtId="0" fontId="21" fillId="3" borderId="2" xfId="0" applyFont="1" applyFill="1" applyBorder="1" applyAlignment="1">
      <alignment horizontal="right" vertical="center" wrapText="1"/>
    </xf>
    <xf numFmtId="0" fontId="11" fillId="3" borderId="2" xfId="0" applyNumberFormat="1" applyFont="1" applyFill="1" applyBorder="1" applyAlignment="1">
      <alignment horizontal="justify" vertical="center" wrapText="1"/>
    </xf>
    <xf numFmtId="0" fontId="2" fillId="3" borderId="2" xfId="0" applyFont="1" applyFill="1" applyBorder="1" applyAlignment="1">
      <alignment horizontal="right" vertical="center" wrapText="1"/>
    </xf>
    <xf numFmtId="0" fontId="11" fillId="3" borderId="2" xfId="0" applyFont="1" applyFill="1" applyBorder="1" applyAlignment="1">
      <alignment horizontal="left" vertical="center" wrapText="1"/>
    </xf>
    <xf numFmtId="0" fontId="11" fillId="3" borderId="0" xfId="0" applyFont="1" applyFill="1" applyAlignment="1">
      <alignment horizontal="justify" vertical="center"/>
    </xf>
    <xf numFmtId="0" fontId="15" fillId="3" borderId="2" xfId="0" applyFont="1" applyFill="1" applyBorder="1" applyAlignment="1">
      <alignment horizontal="center" vertical="center" wrapText="1"/>
    </xf>
    <xf numFmtId="0" fontId="21" fillId="3" borderId="2" xfId="0" applyFont="1" applyFill="1" applyBorder="1" applyAlignment="1">
      <alignment horizontal="center" vertical="center"/>
    </xf>
    <xf numFmtId="0" fontId="12" fillId="3" borderId="2" xfId="0" applyFont="1" applyFill="1" applyBorder="1" applyAlignment="1">
      <alignment horizontal="center" vertical="center"/>
    </xf>
    <xf numFmtId="0" fontId="1" fillId="3" borderId="2" xfId="0" applyFont="1" applyFill="1" applyBorder="1"/>
    <xf numFmtId="0" fontId="2" fillId="3" borderId="2" xfId="0" applyFont="1" applyFill="1" applyBorder="1" applyAlignment="1">
      <alignment horizontal="center" vertical="center"/>
    </xf>
    <xf numFmtId="0" fontId="26" fillId="3" borderId="2" xfId="0" applyFont="1" applyFill="1" applyBorder="1" applyAlignment="1">
      <alignment horizontal="justify" wrapText="1"/>
    </xf>
    <xf numFmtId="0" fontId="24" fillId="3" borderId="2" xfId="0" applyFont="1" applyFill="1" applyBorder="1" applyAlignment="1">
      <alignment horizontal="center" vertical="center" wrapText="1"/>
    </xf>
    <xf numFmtId="0" fontId="22" fillId="3" borderId="2" xfId="0" applyFont="1" applyFill="1" applyBorder="1" applyAlignment="1">
      <alignment horizontal="justify" vertical="center" wrapText="1"/>
    </xf>
    <xf numFmtId="0" fontId="23" fillId="3" borderId="2" xfId="0" applyFont="1" applyFill="1" applyBorder="1" applyAlignment="1">
      <alignment horizontal="center" vertical="center" wrapText="1"/>
    </xf>
    <xf numFmtId="4" fontId="19" fillId="3" borderId="2" xfId="0" applyNumberFormat="1" applyFont="1" applyFill="1" applyBorder="1" applyAlignment="1">
      <alignment horizontal="right" vertical="center" wrapText="1"/>
    </xf>
    <xf numFmtId="0" fontId="9" fillId="3" borderId="2" xfId="0" applyFont="1" applyFill="1" applyBorder="1" applyAlignment="1">
      <alignment horizontal="justify" vertical="center" wrapText="1"/>
    </xf>
    <xf numFmtId="0" fontId="28" fillId="3" borderId="2" xfId="0" applyFont="1" applyFill="1" applyBorder="1" applyAlignment="1">
      <alignment horizontal="justify" vertical="center" wrapText="1"/>
    </xf>
    <xf numFmtId="4" fontId="19" fillId="3" borderId="20" xfId="0" applyNumberFormat="1" applyFont="1" applyFill="1" applyBorder="1" applyAlignment="1">
      <alignment vertical="center" wrapText="1"/>
    </xf>
    <xf numFmtId="4" fontId="26" fillId="3" borderId="22" xfId="0" applyNumberFormat="1" applyFont="1" applyFill="1" applyBorder="1" applyAlignment="1">
      <alignment vertical="center" wrapText="1"/>
    </xf>
    <xf numFmtId="0" fontId="29" fillId="3" borderId="2" xfId="0" applyFont="1" applyFill="1" applyBorder="1" applyAlignment="1">
      <alignment wrapText="1"/>
    </xf>
    <xf numFmtId="0" fontId="26" fillId="3" borderId="2" xfId="0" applyFont="1" applyFill="1" applyBorder="1" applyAlignment="1">
      <alignment wrapText="1"/>
    </xf>
    <xf numFmtId="0" fontId="19" fillId="3" borderId="2" xfId="0" applyFont="1" applyFill="1" applyBorder="1" applyAlignment="1">
      <alignment horizontal="left" vertical="center" wrapText="1"/>
    </xf>
    <xf numFmtId="0" fontId="0" fillId="3" borderId="2" xfId="0" applyFill="1" applyBorder="1" applyAlignment="1">
      <alignment horizontal="justify" vertical="center"/>
    </xf>
    <xf numFmtId="0" fontId="3" fillId="0" borderId="0" xfId="0" applyFont="1" applyFill="1" applyBorder="1" applyAlignment="1">
      <alignment horizontal="justify" vertical="center" wrapText="1"/>
    </xf>
    <xf numFmtId="0" fontId="3" fillId="0" borderId="0" xfId="0" applyFont="1" applyFill="1" applyBorder="1" applyAlignment="1">
      <alignment horizontal="center" vertical="center" wrapText="1"/>
    </xf>
    <xf numFmtId="0" fontId="1" fillId="0" borderId="1" xfId="0" applyFont="1" applyFill="1" applyBorder="1" applyAlignment="1">
      <alignment horizontal="right" vertical="center"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788"/>
  <sheetViews>
    <sheetView tabSelected="1" zoomScale="70" zoomScaleNormal="70" workbookViewId="0">
      <selection activeCell="H764" sqref="H764"/>
    </sheetView>
  </sheetViews>
  <sheetFormatPr defaultColWidth="7.109375" defaultRowHeight="18.75" x14ac:dyDescent="0.3"/>
  <cols>
    <col min="1" max="1" width="95.44140625" style="4" customWidth="1"/>
    <col min="2" max="2" width="21.21875" style="35" customWidth="1"/>
    <col min="3" max="5" width="17.21875" style="36" customWidth="1"/>
    <col min="6" max="6" width="17.33203125" style="4" customWidth="1"/>
    <col min="7" max="7" width="7.109375" style="4" customWidth="1"/>
    <col min="8" max="9" width="7.109375" style="4"/>
    <col min="10" max="10" width="13" style="4" bestFit="1" customWidth="1"/>
    <col min="11" max="16384" width="7.109375" style="4"/>
  </cols>
  <sheetData>
    <row r="1" spans="1:5" s="3" customFormat="1" ht="21.75" customHeight="1" x14ac:dyDescent="0.3">
      <c r="A1" s="1"/>
      <c r="B1" s="2"/>
      <c r="C1" s="1"/>
      <c r="D1" s="148" t="s">
        <v>906</v>
      </c>
      <c r="E1" s="148"/>
    </row>
    <row r="2" spans="1:5" s="3" customFormat="1" ht="18.75" customHeight="1" x14ac:dyDescent="0.3">
      <c r="A2" s="1"/>
      <c r="B2" s="2"/>
      <c r="C2" s="1"/>
      <c r="D2" s="148" t="s">
        <v>0</v>
      </c>
      <c r="E2" s="148"/>
    </row>
    <row r="3" spans="1:5" s="3" customFormat="1" ht="28.5" customHeight="1" x14ac:dyDescent="0.3">
      <c r="A3" s="1"/>
      <c r="B3" s="2"/>
      <c r="C3" s="1"/>
      <c r="D3" s="148" t="s">
        <v>1083</v>
      </c>
      <c r="E3" s="148"/>
    </row>
    <row r="5" spans="1:5" ht="20.25" x14ac:dyDescent="0.3">
      <c r="A5" s="149" t="s">
        <v>1110</v>
      </c>
      <c r="B5" s="149"/>
      <c r="C5" s="149"/>
      <c r="D5" s="149"/>
      <c r="E5" s="149"/>
    </row>
    <row r="7" spans="1:5" ht="19.5" customHeight="1" x14ac:dyDescent="0.3">
      <c r="A7" s="150" t="s">
        <v>1</v>
      </c>
      <c r="B7" s="150"/>
      <c r="C7" s="150"/>
      <c r="D7" s="150"/>
      <c r="E7" s="150"/>
    </row>
    <row r="8" spans="1:5" s="8" customFormat="1" ht="50.25" customHeight="1" x14ac:dyDescent="0.3">
      <c r="A8" s="5" t="s">
        <v>2</v>
      </c>
      <c r="B8" s="6" t="s">
        <v>3</v>
      </c>
      <c r="C8" s="7" t="s">
        <v>905</v>
      </c>
      <c r="D8" s="7" t="s">
        <v>985</v>
      </c>
      <c r="E8" s="7" t="s">
        <v>1111</v>
      </c>
    </row>
    <row r="9" spans="1:5" s="8" customFormat="1" x14ac:dyDescent="0.3">
      <c r="A9" s="9">
        <v>1</v>
      </c>
      <c r="B9" s="6">
        <v>2</v>
      </c>
      <c r="C9" s="7">
        <v>3</v>
      </c>
      <c r="D9" s="7">
        <v>4</v>
      </c>
      <c r="E9" s="7">
        <v>5</v>
      </c>
    </row>
    <row r="10" spans="1:5" x14ac:dyDescent="0.3">
      <c r="A10" s="10" t="s">
        <v>4</v>
      </c>
      <c r="B10" s="6" t="s">
        <v>5</v>
      </c>
      <c r="C10" s="11">
        <f>SUM(C11,C126)</f>
        <v>10951621500</v>
      </c>
      <c r="D10" s="11">
        <f>SUM(D11,D126)</f>
        <v>11667680900</v>
      </c>
      <c r="E10" s="11">
        <f>SUM(E11,E126)</f>
        <v>12611210800</v>
      </c>
    </row>
    <row r="11" spans="1:5" s="15" customFormat="1" ht="18" hidden="1" customHeight="1" x14ac:dyDescent="0.3">
      <c r="A11" s="12" t="s">
        <v>6</v>
      </c>
      <c r="B11" s="13"/>
      <c r="C11" s="14">
        <f>SUM(C12,C50,C64,C86,C105,C113)</f>
        <v>9989386000</v>
      </c>
      <c r="D11" s="14">
        <f>SUM(D12,D50,D64,D86,D105,D113)</f>
        <v>10868958000</v>
      </c>
      <c r="E11" s="14">
        <f>SUM(E12,E50,E64,E86,E105,E113)</f>
        <v>11798793000</v>
      </c>
    </row>
    <row r="12" spans="1:5" x14ac:dyDescent="0.3">
      <c r="A12" s="10" t="s">
        <v>7</v>
      </c>
      <c r="B12" s="6" t="s">
        <v>8</v>
      </c>
      <c r="C12" s="11">
        <f t="shared" ref="C12:E12" si="0">SUM(C13)</f>
        <v>4390916000</v>
      </c>
      <c r="D12" s="11">
        <f t="shared" si="0"/>
        <v>4710655000</v>
      </c>
      <c r="E12" s="11">
        <f t="shared" si="0"/>
        <v>5037322000</v>
      </c>
    </row>
    <row r="13" spans="1:5" x14ac:dyDescent="0.3">
      <c r="A13" s="10" t="s">
        <v>9</v>
      </c>
      <c r="B13" s="6" t="s">
        <v>10</v>
      </c>
      <c r="C13" s="11">
        <f>SUM(C14,C17,C26,C29,C35,C38,C20,C23,C32,C41,C44,C47)</f>
        <v>4390916000</v>
      </c>
      <c r="D13" s="11">
        <f t="shared" ref="D13:E13" si="1">SUM(D14,D17,D26,D29,D35,D38,D20,D23,D32,D41,D44,D47)</f>
        <v>4710655000</v>
      </c>
      <c r="E13" s="11">
        <f t="shared" si="1"/>
        <v>5037322000</v>
      </c>
    </row>
    <row r="14" spans="1:5" ht="183" customHeight="1" x14ac:dyDescent="0.3">
      <c r="A14" s="10" t="s">
        <v>1257</v>
      </c>
      <c r="B14" s="6" t="s">
        <v>11</v>
      </c>
      <c r="C14" s="11">
        <f t="shared" ref="C14:E15" si="2">SUM(C15)</f>
        <v>3907124000</v>
      </c>
      <c r="D14" s="11">
        <f t="shared" si="2"/>
        <v>4204636000</v>
      </c>
      <c r="E14" s="11">
        <f t="shared" si="2"/>
        <v>4504190000</v>
      </c>
    </row>
    <row r="15" spans="1:5" ht="202.5" customHeight="1" x14ac:dyDescent="0.3">
      <c r="A15" s="10" t="s">
        <v>1268</v>
      </c>
      <c r="B15" s="6" t="s">
        <v>12</v>
      </c>
      <c r="C15" s="11">
        <f t="shared" si="2"/>
        <v>3907124000</v>
      </c>
      <c r="D15" s="11">
        <f t="shared" si="2"/>
        <v>4204636000</v>
      </c>
      <c r="E15" s="11">
        <f t="shared" si="2"/>
        <v>4504190000</v>
      </c>
    </row>
    <row r="16" spans="1:5" s="19" customFormat="1" ht="31.5" hidden="1" x14ac:dyDescent="0.3">
      <c r="A16" s="16" t="s">
        <v>13</v>
      </c>
      <c r="B16" s="17" t="s">
        <v>14</v>
      </c>
      <c r="C16" s="18">
        <v>3907124000</v>
      </c>
      <c r="D16" s="18">
        <v>4204636000</v>
      </c>
      <c r="E16" s="18">
        <v>4504190000</v>
      </c>
    </row>
    <row r="17" spans="1:5" ht="140.25" customHeight="1" x14ac:dyDescent="0.3">
      <c r="A17" s="10" t="s">
        <v>1258</v>
      </c>
      <c r="B17" s="6" t="s">
        <v>15</v>
      </c>
      <c r="C17" s="11">
        <f t="shared" ref="C17:E18" si="3">SUM(C18)</f>
        <v>4611000</v>
      </c>
      <c r="D17" s="11">
        <f t="shared" si="3"/>
        <v>4810000</v>
      </c>
      <c r="E17" s="11">
        <f t="shared" si="3"/>
        <v>5002000</v>
      </c>
    </row>
    <row r="18" spans="1:5" ht="154.5" customHeight="1" x14ac:dyDescent="0.3">
      <c r="A18" s="10" t="s">
        <v>1259</v>
      </c>
      <c r="B18" s="6" t="s">
        <v>16</v>
      </c>
      <c r="C18" s="11">
        <f t="shared" si="3"/>
        <v>4611000</v>
      </c>
      <c r="D18" s="11">
        <f t="shared" si="3"/>
        <v>4810000</v>
      </c>
      <c r="E18" s="11">
        <f t="shared" si="3"/>
        <v>5002000</v>
      </c>
    </row>
    <row r="19" spans="1:5" s="19" customFormat="1" ht="31.15" hidden="1" customHeight="1" x14ac:dyDescent="0.3">
      <c r="A19" s="16" t="s">
        <v>13</v>
      </c>
      <c r="B19" s="17" t="s">
        <v>17</v>
      </c>
      <c r="C19" s="18">
        <v>4611000</v>
      </c>
      <c r="D19" s="18">
        <v>4810000</v>
      </c>
      <c r="E19" s="18">
        <v>5002000</v>
      </c>
    </row>
    <row r="20" spans="1:5" s="93" customFormat="1" ht="127.5" customHeight="1" x14ac:dyDescent="0.3">
      <c r="A20" s="38" t="s">
        <v>1112</v>
      </c>
      <c r="B20" s="106" t="s">
        <v>1114</v>
      </c>
      <c r="C20" s="89">
        <f>C21</f>
        <v>2030000</v>
      </c>
      <c r="D20" s="89">
        <f t="shared" ref="D20:E20" si="4">D21</f>
        <v>2118000</v>
      </c>
      <c r="E20" s="89">
        <f t="shared" si="4"/>
        <v>2202000</v>
      </c>
    </row>
    <row r="21" spans="1:5" s="19" customFormat="1" ht="148.5" customHeight="1" x14ac:dyDescent="0.3">
      <c r="A21" s="38" t="s">
        <v>1113</v>
      </c>
      <c r="B21" s="106" t="s">
        <v>1115</v>
      </c>
      <c r="C21" s="89">
        <f>C22</f>
        <v>2030000</v>
      </c>
      <c r="D21" s="89">
        <f t="shared" ref="D21:E21" si="5">D22</f>
        <v>2118000</v>
      </c>
      <c r="E21" s="89">
        <f t="shared" si="5"/>
        <v>2202000</v>
      </c>
    </row>
    <row r="22" spans="1:5" s="19" customFormat="1" ht="31.15" hidden="1" customHeight="1" x14ac:dyDescent="0.3">
      <c r="A22" s="16" t="s">
        <v>13</v>
      </c>
      <c r="B22" s="17" t="s">
        <v>1116</v>
      </c>
      <c r="C22" s="18">
        <v>2030000</v>
      </c>
      <c r="D22" s="18">
        <v>2118000</v>
      </c>
      <c r="E22" s="18">
        <v>2202000</v>
      </c>
    </row>
    <row r="23" spans="1:5" s="19" customFormat="1" ht="128.25" customHeight="1" x14ac:dyDescent="0.3">
      <c r="A23" s="38" t="s">
        <v>1117</v>
      </c>
      <c r="B23" s="106" t="s">
        <v>1118</v>
      </c>
      <c r="C23" s="89">
        <f>C24</f>
        <v>4609000</v>
      </c>
      <c r="D23" s="89">
        <f t="shared" ref="D23:E23" si="6">D24</f>
        <v>4807000</v>
      </c>
      <c r="E23" s="89">
        <f t="shared" si="6"/>
        <v>5000000</v>
      </c>
    </row>
    <row r="24" spans="1:5" s="19" customFormat="1" ht="162.75" customHeight="1" x14ac:dyDescent="0.3">
      <c r="A24" s="38" t="s">
        <v>1119</v>
      </c>
      <c r="B24" s="106" t="s">
        <v>1120</v>
      </c>
      <c r="C24" s="89">
        <f>C25</f>
        <v>4609000</v>
      </c>
      <c r="D24" s="89">
        <f>D25</f>
        <v>4807000</v>
      </c>
      <c r="E24" s="89">
        <f>E25</f>
        <v>5000000</v>
      </c>
    </row>
    <row r="25" spans="1:5" s="19" customFormat="1" ht="31.15" hidden="1" customHeight="1" x14ac:dyDescent="0.3">
      <c r="A25" s="16" t="s">
        <v>13</v>
      </c>
      <c r="B25" s="17" t="s">
        <v>1121</v>
      </c>
      <c r="C25" s="18">
        <v>4609000</v>
      </c>
      <c r="D25" s="18">
        <v>4807000</v>
      </c>
      <c r="E25" s="18">
        <v>5000000</v>
      </c>
    </row>
    <row r="26" spans="1:5" ht="126" customHeight="1" x14ac:dyDescent="0.3">
      <c r="A26" s="10" t="s">
        <v>1260</v>
      </c>
      <c r="B26" s="6" t="s">
        <v>18</v>
      </c>
      <c r="C26" s="11">
        <f t="shared" ref="C26:E27" si="7">SUM(C27)</f>
        <v>64249000</v>
      </c>
      <c r="D26" s="11">
        <f t="shared" si="7"/>
        <v>46416000</v>
      </c>
      <c r="E26" s="11">
        <f t="shared" si="7"/>
        <v>48412000</v>
      </c>
    </row>
    <row r="27" spans="1:5" ht="139.5" customHeight="1" x14ac:dyDescent="0.3">
      <c r="A27" s="10" t="s">
        <v>1261</v>
      </c>
      <c r="B27" s="6" t="s">
        <v>19</v>
      </c>
      <c r="C27" s="11">
        <f t="shared" si="7"/>
        <v>64249000</v>
      </c>
      <c r="D27" s="11">
        <f t="shared" si="7"/>
        <v>46416000</v>
      </c>
      <c r="E27" s="11">
        <f t="shared" si="7"/>
        <v>48412000</v>
      </c>
    </row>
    <row r="28" spans="1:5" s="19" customFormat="1" ht="31.15" hidden="1" customHeight="1" x14ac:dyDescent="0.3">
      <c r="A28" s="16" t="s">
        <v>13</v>
      </c>
      <c r="B28" s="17" t="s">
        <v>20</v>
      </c>
      <c r="C28" s="18">
        <v>64249000</v>
      </c>
      <c r="D28" s="18">
        <v>46416000</v>
      </c>
      <c r="E28" s="18">
        <v>48412000</v>
      </c>
    </row>
    <row r="29" spans="1:5" ht="356.25" customHeight="1" x14ac:dyDescent="0.3">
      <c r="A29" s="10" t="s">
        <v>1255</v>
      </c>
      <c r="B29" s="6" t="s">
        <v>21</v>
      </c>
      <c r="C29" s="11">
        <f t="shared" ref="C29:E30" si="8">SUM(C30)</f>
        <v>157606000</v>
      </c>
      <c r="D29" s="11">
        <f t="shared" si="8"/>
        <v>168480000</v>
      </c>
      <c r="E29" s="11">
        <f t="shared" si="8"/>
        <v>179431000</v>
      </c>
    </row>
    <row r="30" spans="1:5" ht="366" customHeight="1" x14ac:dyDescent="0.3">
      <c r="A30" s="104" t="s">
        <v>1256</v>
      </c>
      <c r="B30" s="6" t="s">
        <v>22</v>
      </c>
      <c r="C30" s="11">
        <f t="shared" si="8"/>
        <v>157606000</v>
      </c>
      <c r="D30" s="11">
        <f t="shared" si="8"/>
        <v>168480000</v>
      </c>
      <c r="E30" s="11">
        <f t="shared" si="8"/>
        <v>179431000</v>
      </c>
    </row>
    <row r="31" spans="1:5" s="19" customFormat="1" ht="31.15" hidden="1" customHeight="1" x14ac:dyDescent="0.3">
      <c r="A31" s="16" t="s">
        <v>13</v>
      </c>
      <c r="B31" s="17" t="s">
        <v>23</v>
      </c>
      <c r="C31" s="18">
        <v>157606000</v>
      </c>
      <c r="D31" s="18">
        <v>168480000</v>
      </c>
      <c r="E31" s="18">
        <v>179431000</v>
      </c>
    </row>
    <row r="32" spans="1:5" s="19" customFormat="1" ht="87.75" customHeight="1" x14ac:dyDescent="0.3">
      <c r="A32" s="38" t="s">
        <v>1262</v>
      </c>
      <c r="B32" s="106" t="s">
        <v>1122</v>
      </c>
      <c r="C32" s="89">
        <f>C33</f>
        <v>0</v>
      </c>
      <c r="D32" s="89">
        <f t="shared" ref="D32:E32" si="9">D33</f>
        <v>16170000</v>
      </c>
      <c r="E32" s="89">
        <f t="shared" si="9"/>
        <v>16865000</v>
      </c>
    </row>
    <row r="33" spans="1:5" s="19" customFormat="1" ht="105.75" customHeight="1" x14ac:dyDescent="0.3">
      <c r="A33" s="38" t="s">
        <v>1263</v>
      </c>
      <c r="B33" s="106" t="s">
        <v>1123</v>
      </c>
      <c r="C33" s="89">
        <f>C34</f>
        <v>0</v>
      </c>
      <c r="D33" s="89">
        <f t="shared" ref="D33:E33" si="10">D34</f>
        <v>16170000</v>
      </c>
      <c r="E33" s="89">
        <f t="shared" si="10"/>
        <v>16865000</v>
      </c>
    </row>
    <row r="34" spans="1:5" s="19" customFormat="1" ht="31.15" hidden="1" customHeight="1" x14ac:dyDescent="0.3">
      <c r="A34" s="16" t="s">
        <v>13</v>
      </c>
      <c r="B34" s="17" t="s">
        <v>1124</v>
      </c>
      <c r="C34" s="18">
        <v>0</v>
      </c>
      <c r="D34" s="18">
        <v>16170000</v>
      </c>
      <c r="E34" s="18">
        <v>16865000</v>
      </c>
    </row>
    <row r="35" spans="1:5" s="93" customFormat="1" ht="92.25" customHeight="1" x14ac:dyDescent="0.3">
      <c r="A35" s="38" t="s">
        <v>1264</v>
      </c>
      <c r="B35" s="39" t="s">
        <v>987</v>
      </c>
      <c r="C35" s="89">
        <f>C36</f>
        <v>13232000</v>
      </c>
      <c r="D35" s="89">
        <f t="shared" ref="D35:E35" si="11">D36</f>
        <v>13563000</v>
      </c>
      <c r="E35" s="89">
        <f t="shared" si="11"/>
        <v>13943000</v>
      </c>
    </row>
    <row r="36" spans="1:5" s="93" customFormat="1" ht="119.25" customHeight="1" x14ac:dyDescent="0.3">
      <c r="A36" s="38" t="s">
        <v>1265</v>
      </c>
      <c r="B36" s="39" t="s">
        <v>986</v>
      </c>
      <c r="C36" s="89">
        <f>C37</f>
        <v>13232000</v>
      </c>
      <c r="D36" s="89">
        <f t="shared" ref="D36:E36" si="12">D37</f>
        <v>13563000</v>
      </c>
      <c r="E36" s="89">
        <f t="shared" si="12"/>
        <v>13943000</v>
      </c>
    </row>
    <row r="37" spans="1:5" s="19" customFormat="1" ht="31.15" hidden="1" customHeight="1" x14ac:dyDescent="0.3">
      <c r="A37" s="16" t="s">
        <v>13</v>
      </c>
      <c r="B37" s="17" t="s">
        <v>988</v>
      </c>
      <c r="C37" s="18">
        <v>13232000</v>
      </c>
      <c r="D37" s="18">
        <v>13563000</v>
      </c>
      <c r="E37" s="18">
        <v>13943000</v>
      </c>
    </row>
    <row r="38" spans="1:5" s="93" customFormat="1" ht="94.5" customHeight="1" x14ac:dyDescent="0.3">
      <c r="A38" s="38" t="s">
        <v>1266</v>
      </c>
      <c r="B38" s="39" t="s">
        <v>989</v>
      </c>
      <c r="C38" s="89">
        <f>C39</f>
        <v>95070000</v>
      </c>
      <c r="D38" s="89">
        <f t="shared" ref="D38:E38" si="13">D39</f>
        <v>97446000</v>
      </c>
      <c r="E38" s="89">
        <f t="shared" si="13"/>
        <v>100175000</v>
      </c>
    </row>
    <row r="39" spans="1:5" s="93" customFormat="1" ht="115.5" customHeight="1" x14ac:dyDescent="0.3">
      <c r="A39" s="38" t="s">
        <v>1267</v>
      </c>
      <c r="B39" s="39" t="s">
        <v>990</v>
      </c>
      <c r="C39" s="89">
        <f>C40</f>
        <v>95070000</v>
      </c>
      <c r="D39" s="89">
        <f t="shared" ref="D39:E39" si="14">D40</f>
        <v>97446000</v>
      </c>
      <c r="E39" s="89">
        <f t="shared" si="14"/>
        <v>100175000</v>
      </c>
    </row>
    <row r="40" spans="1:5" s="19" customFormat="1" ht="31.15" hidden="1" customHeight="1" x14ac:dyDescent="0.3">
      <c r="A40" s="16" t="s">
        <v>13</v>
      </c>
      <c r="B40" s="17" t="s">
        <v>991</v>
      </c>
      <c r="C40" s="18">
        <v>95070000</v>
      </c>
      <c r="D40" s="18">
        <v>97446000</v>
      </c>
      <c r="E40" s="18">
        <v>100175000</v>
      </c>
    </row>
    <row r="41" spans="1:5" s="19" customFormat="1" ht="242.25" customHeight="1" x14ac:dyDescent="0.3">
      <c r="A41" s="38" t="s">
        <v>1125</v>
      </c>
      <c r="B41" s="39" t="s">
        <v>1131</v>
      </c>
      <c r="C41" s="89">
        <f>C42</f>
        <v>77665000</v>
      </c>
      <c r="D41" s="89">
        <f t="shared" ref="D41:E41" si="15">D42</f>
        <v>83024000</v>
      </c>
      <c r="E41" s="89">
        <f t="shared" si="15"/>
        <v>88420000</v>
      </c>
    </row>
    <row r="42" spans="1:5" s="19" customFormat="1" ht="258.75" customHeight="1" x14ac:dyDescent="0.3">
      <c r="A42" s="38" t="s">
        <v>1126</v>
      </c>
      <c r="B42" s="39" t="s">
        <v>1132</v>
      </c>
      <c r="C42" s="89">
        <f>C43</f>
        <v>77665000</v>
      </c>
      <c r="D42" s="89">
        <f t="shared" ref="D42:E42" si="16">D43</f>
        <v>83024000</v>
      </c>
      <c r="E42" s="89">
        <f t="shared" si="16"/>
        <v>88420000</v>
      </c>
    </row>
    <row r="43" spans="1:5" s="19" customFormat="1" ht="31.15" hidden="1" customHeight="1" x14ac:dyDescent="0.3">
      <c r="A43" s="16" t="s">
        <v>13</v>
      </c>
      <c r="B43" s="17" t="s">
        <v>1133</v>
      </c>
      <c r="C43" s="18">
        <v>77665000</v>
      </c>
      <c r="D43" s="18">
        <v>83024000</v>
      </c>
      <c r="E43" s="18">
        <v>88420000</v>
      </c>
    </row>
    <row r="44" spans="1:5" s="19" customFormat="1" ht="239.25" customHeight="1" x14ac:dyDescent="0.3">
      <c r="A44" s="38" t="s">
        <v>1127</v>
      </c>
      <c r="B44" s="39" t="s">
        <v>1134</v>
      </c>
      <c r="C44" s="89">
        <f>C45</f>
        <v>23680000</v>
      </c>
      <c r="D44" s="89">
        <f t="shared" ref="D44:E44" si="17">D45</f>
        <v>25314000</v>
      </c>
      <c r="E44" s="89">
        <f t="shared" si="17"/>
        <v>26959000</v>
      </c>
    </row>
    <row r="45" spans="1:5" s="19" customFormat="1" ht="249.75" customHeight="1" x14ac:dyDescent="0.3">
      <c r="A45" s="38" t="s">
        <v>1128</v>
      </c>
      <c r="B45" s="39" t="s">
        <v>1135</v>
      </c>
      <c r="C45" s="89">
        <f>C46</f>
        <v>23680000</v>
      </c>
      <c r="D45" s="89">
        <f t="shared" ref="D45:E45" si="18">D46</f>
        <v>25314000</v>
      </c>
      <c r="E45" s="89">
        <f t="shared" si="18"/>
        <v>26959000</v>
      </c>
    </row>
    <row r="46" spans="1:5" s="19" customFormat="1" ht="31.15" hidden="1" customHeight="1" x14ac:dyDescent="0.3">
      <c r="A46" s="16" t="s">
        <v>13</v>
      </c>
      <c r="B46" s="17" t="s">
        <v>1136</v>
      </c>
      <c r="C46" s="18">
        <v>23680000</v>
      </c>
      <c r="D46" s="18">
        <v>25314000</v>
      </c>
      <c r="E46" s="18">
        <v>26959000</v>
      </c>
    </row>
    <row r="47" spans="1:5" s="19" customFormat="1" ht="246.75" customHeight="1" x14ac:dyDescent="0.3">
      <c r="A47" s="38" t="s">
        <v>1129</v>
      </c>
      <c r="B47" s="39" t="s">
        <v>1137</v>
      </c>
      <c r="C47" s="89">
        <f>C48</f>
        <v>41040000</v>
      </c>
      <c r="D47" s="89">
        <f t="shared" ref="D47:E47" si="19">D48</f>
        <v>43871000</v>
      </c>
      <c r="E47" s="89">
        <f t="shared" si="19"/>
        <v>46723000</v>
      </c>
    </row>
    <row r="48" spans="1:5" s="19" customFormat="1" ht="260.25" customHeight="1" x14ac:dyDescent="0.3">
      <c r="A48" s="38" t="s">
        <v>1130</v>
      </c>
      <c r="B48" s="39" t="s">
        <v>1138</v>
      </c>
      <c r="C48" s="89">
        <f>C49</f>
        <v>41040000</v>
      </c>
      <c r="D48" s="89">
        <f t="shared" ref="D48:E48" si="20">D49</f>
        <v>43871000</v>
      </c>
      <c r="E48" s="89">
        <f t="shared" si="20"/>
        <v>46723000</v>
      </c>
    </row>
    <row r="49" spans="1:5" s="19" customFormat="1" ht="43.5" hidden="1" customHeight="1" x14ac:dyDescent="0.3">
      <c r="A49" s="16" t="s">
        <v>13</v>
      </c>
      <c r="B49" s="17" t="s">
        <v>1139</v>
      </c>
      <c r="C49" s="18">
        <v>41040000</v>
      </c>
      <c r="D49" s="18">
        <v>43871000</v>
      </c>
      <c r="E49" s="18">
        <v>46723000</v>
      </c>
    </row>
    <row r="50" spans="1:5" ht="43.9" customHeight="1" x14ac:dyDescent="0.3">
      <c r="A50" s="10" t="s">
        <v>24</v>
      </c>
      <c r="B50" s="6" t="s">
        <v>25</v>
      </c>
      <c r="C50" s="11">
        <f t="shared" ref="C50:E50" si="21">SUM(C51)</f>
        <v>77427000</v>
      </c>
      <c r="D50" s="11">
        <f t="shared" si="21"/>
        <v>80820000</v>
      </c>
      <c r="E50" s="11">
        <f t="shared" si="21"/>
        <v>107160000</v>
      </c>
    </row>
    <row r="51" spans="1:5" ht="25.5" customHeight="1" x14ac:dyDescent="0.3">
      <c r="A51" s="10" t="s">
        <v>26</v>
      </c>
      <c r="B51" s="6" t="s">
        <v>27</v>
      </c>
      <c r="C51" s="11">
        <f t="shared" ref="C51:E51" si="22">SUM(C52,C55,C58,C61)</f>
        <v>77427000</v>
      </c>
      <c r="D51" s="11">
        <f t="shared" si="22"/>
        <v>80820000</v>
      </c>
      <c r="E51" s="11">
        <f t="shared" si="22"/>
        <v>107160000</v>
      </c>
    </row>
    <row r="52" spans="1:5" ht="66" customHeight="1" x14ac:dyDescent="0.3">
      <c r="A52" s="10" t="s">
        <v>28</v>
      </c>
      <c r="B52" s="6" t="s">
        <v>29</v>
      </c>
      <c r="C52" s="11">
        <f t="shared" ref="C52:E53" si="23">SUM(C53)</f>
        <v>40496000</v>
      </c>
      <c r="D52" s="11">
        <f t="shared" si="23"/>
        <v>42312000</v>
      </c>
      <c r="E52" s="11">
        <f t="shared" si="23"/>
        <v>56017000</v>
      </c>
    </row>
    <row r="53" spans="1:5" ht="94.5" customHeight="1" x14ac:dyDescent="0.3">
      <c r="A53" s="10" t="s">
        <v>30</v>
      </c>
      <c r="B53" s="6" t="s">
        <v>31</v>
      </c>
      <c r="C53" s="11">
        <f t="shared" si="23"/>
        <v>40496000</v>
      </c>
      <c r="D53" s="11">
        <f t="shared" si="23"/>
        <v>42312000</v>
      </c>
      <c r="E53" s="11">
        <f t="shared" si="23"/>
        <v>56017000</v>
      </c>
    </row>
    <row r="54" spans="1:5" s="19" customFormat="1" ht="31.5" hidden="1" x14ac:dyDescent="0.3">
      <c r="A54" s="16" t="s">
        <v>13</v>
      </c>
      <c r="B54" s="17" t="s">
        <v>949</v>
      </c>
      <c r="C54" s="18">
        <v>40496000</v>
      </c>
      <c r="D54" s="18">
        <v>42312000</v>
      </c>
      <c r="E54" s="18">
        <v>56017000</v>
      </c>
    </row>
    <row r="55" spans="1:5" ht="81" customHeight="1" x14ac:dyDescent="0.3">
      <c r="A55" s="10" t="s">
        <v>32</v>
      </c>
      <c r="B55" s="6" t="s">
        <v>33</v>
      </c>
      <c r="C55" s="11">
        <f t="shared" ref="C55:E56" si="24">SUM(C56)</f>
        <v>182000</v>
      </c>
      <c r="D55" s="11">
        <f t="shared" si="24"/>
        <v>196000</v>
      </c>
      <c r="E55" s="11">
        <f t="shared" si="24"/>
        <v>260000</v>
      </c>
    </row>
    <row r="56" spans="1:5" ht="101.45" customHeight="1" x14ac:dyDescent="0.3">
      <c r="A56" s="10" t="s">
        <v>34</v>
      </c>
      <c r="B56" s="6" t="s">
        <v>35</v>
      </c>
      <c r="C56" s="11">
        <f t="shared" si="24"/>
        <v>182000</v>
      </c>
      <c r="D56" s="11">
        <f t="shared" si="24"/>
        <v>196000</v>
      </c>
      <c r="E56" s="11">
        <f t="shared" si="24"/>
        <v>260000</v>
      </c>
    </row>
    <row r="57" spans="1:5" s="19" customFormat="1" ht="31.5" hidden="1" x14ac:dyDescent="0.3">
      <c r="A57" s="16" t="s">
        <v>13</v>
      </c>
      <c r="B57" s="17" t="s">
        <v>952</v>
      </c>
      <c r="C57" s="18">
        <v>182000</v>
      </c>
      <c r="D57" s="18">
        <v>196000</v>
      </c>
      <c r="E57" s="18">
        <v>260000</v>
      </c>
    </row>
    <row r="58" spans="1:5" ht="63.6" customHeight="1" x14ac:dyDescent="0.3">
      <c r="A58" s="10" t="s">
        <v>36</v>
      </c>
      <c r="B58" s="6" t="s">
        <v>37</v>
      </c>
      <c r="C58" s="11">
        <f>SUM(C59)</f>
        <v>40897000</v>
      </c>
      <c r="D58" s="11">
        <f t="shared" ref="D58" si="25">SUM(D59)</f>
        <v>42521000</v>
      </c>
      <c r="E58" s="11">
        <f>SUM(E59)</f>
        <v>56247000</v>
      </c>
    </row>
    <row r="59" spans="1:5" ht="99.75" customHeight="1" x14ac:dyDescent="0.3">
      <c r="A59" s="10" t="s">
        <v>38</v>
      </c>
      <c r="B59" s="6" t="s">
        <v>39</v>
      </c>
      <c r="C59" s="11">
        <f t="shared" ref="C59:E59" si="26">SUM(C60)</f>
        <v>40897000</v>
      </c>
      <c r="D59" s="11">
        <f t="shared" si="26"/>
        <v>42521000</v>
      </c>
      <c r="E59" s="11">
        <f t="shared" si="26"/>
        <v>56247000</v>
      </c>
    </row>
    <row r="60" spans="1:5" s="19" customFormat="1" ht="31.5" hidden="1" x14ac:dyDescent="0.3">
      <c r="A60" s="16" t="s">
        <v>13</v>
      </c>
      <c r="B60" s="17" t="s">
        <v>950</v>
      </c>
      <c r="C60" s="18">
        <v>40897000</v>
      </c>
      <c r="D60" s="18">
        <v>42521000</v>
      </c>
      <c r="E60" s="18">
        <v>56247000</v>
      </c>
    </row>
    <row r="61" spans="1:5" ht="64.900000000000006" customHeight="1" x14ac:dyDescent="0.3">
      <c r="A61" s="10" t="s">
        <v>40</v>
      </c>
      <c r="B61" s="6" t="s">
        <v>41</v>
      </c>
      <c r="C61" s="11">
        <f t="shared" ref="C61:E62" si="27">SUM(C62)</f>
        <v>-4148000</v>
      </c>
      <c r="D61" s="11">
        <f t="shared" si="27"/>
        <v>-4209000</v>
      </c>
      <c r="E61" s="11">
        <f t="shared" si="27"/>
        <v>-5364000</v>
      </c>
    </row>
    <row r="62" spans="1:5" ht="99" customHeight="1" x14ac:dyDescent="0.3">
      <c r="A62" s="10" t="s">
        <v>42</v>
      </c>
      <c r="B62" s="6" t="s">
        <v>43</v>
      </c>
      <c r="C62" s="11">
        <f t="shared" si="27"/>
        <v>-4148000</v>
      </c>
      <c r="D62" s="11">
        <f t="shared" si="27"/>
        <v>-4209000</v>
      </c>
      <c r="E62" s="11">
        <f t="shared" si="27"/>
        <v>-5364000</v>
      </c>
    </row>
    <row r="63" spans="1:5" s="19" customFormat="1" ht="31.5" hidden="1" x14ac:dyDescent="0.3">
      <c r="A63" s="16" t="s">
        <v>13</v>
      </c>
      <c r="B63" s="17" t="s">
        <v>951</v>
      </c>
      <c r="C63" s="18">
        <v>-4148000</v>
      </c>
      <c r="D63" s="18">
        <v>-4209000</v>
      </c>
      <c r="E63" s="18">
        <v>-5364000</v>
      </c>
    </row>
    <row r="64" spans="1:5" ht="28.15" customHeight="1" x14ac:dyDescent="0.3">
      <c r="A64" s="10" t="s">
        <v>44</v>
      </c>
      <c r="B64" s="6" t="s">
        <v>45</v>
      </c>
      <c r="C64" s="11">
        <f>SUM(C65,C78,C82,C74)</f>
        <v>4430106000</v>
      </c>
      <c r="D64" s="11">
        <f t="shared" ref="D64:E64" si="28">SUM(D65,D78,D82,D74)</f>
        <v>4918369000</v>
      </c>
      <c r="E64" s="11">
        <f t="shared" si="28"/>
        <v>5464292000</v>
      </c>
    </row>
    <row r="65" spans="1:5" ht="21.75" customHeight="1" x14ac:dyDescent="0.3">
      <c r="A65" s="10" t="s">
        <v>46</v>
      </c>
      <c r="B65" s="6" t="s">
        <v>47</v>
      </c>
      <c r="C65" s="11">
        <f>SUM(C66,C70)</f>
        <v>4190891000</v>
      </c>
      <c r="D65" s="11">
        <f t="shared" ref="D65:E65" si="29">SUM(D66,D70)</f>
        <v>4721460000</v>
      </c>
      <c r="E65" s="11">
        <f t="shared" si="29"/>
        <v>5254144000</v>
      </c>
    </row>
    <row r="66" spans="1:5" ht="26.25" customHeight="1" x14ac:dyDescent="0.3">
      <c r="A66" s="10" t="s">
        <v>48</v>
      </c>
      <c r="B66" s="6" t="s">
        <v>49</v>
      </c>
      <c r="C66" s="11">
        <f>SUM(C67)</f>
        <v>2464468000</v>
      </c>
      <c r="D66" s="11">
        <f t="shared" ref="D66:E66" si="30">SUM(D67)</f>
        <v>2853927000</v>
      </c>
      <c r="E66" s="11">
        <f t="shared" si="30"/>
        <v>3255310000</v>
      </c>
    </row>
    <row r="67" spans="1:5" x14ac:dyDescent="0.3">
      <c r="A67" s="10" t="s">
        <v>48</v>
      </c>
      <c r="B67" s="6" t="s">
        <v>50</v>
      </c>
      <c r="C67" s="11">
        <f t="shared" ref="C67:E67" si="31">SUM(C69)</f>
        <v>2464468000</v>
      </c>
      <c r="D67" s="11">
        <f t="shared" si="31"/>
        <v>2853927000</v>
      </c>
      <c r="E67" s="11">
        <f t="shared" si="31"/>
        <v>3255310000</v>
      </c>
    </row>
    <row r="68" spans="1:5" ht="57.6" customHeight="1" x14ac:dyDescent="0.3">
      <c r="A68" s="10" t="s">
        <v>51</v>
      </c>
      <c r="B68" s="6" t="s">
        <v>52</v>
      </c>
      <c r="C68" s="11">
        <f t="shared" ref="C68:E68" si="32">SUM(C69)</f>
        <v>2464468000</v>
      </c>
      <c r="D68" s="11">
        <f t="shared" si="32"/>
        <v>2853927000</v>
      </c>
      <c r="E68" s="11">
        <f t="shared" si="32"/>
        <v>3255310000</v>
      </c>
    </row>
    <row r="69" spans="1:5" s="19" customFormat="1" ht="31.5" hidden="1" x14ac:dyDescent="0.3">
      <c r="A69" s="16" t="s">
        <v>13</v>
      </c>
      <c r="B69" s="17" t="s">
        <v>53</v>
      </c>
      <c r="C69" s="18">
        <v>2464468000</v>
      </c>
      <c r="D69" s="18">
        <v>2853927000</v>
      </c>
      <c r="E69" s="18">
        <v>3255310000</v>
      </c>
    </row>
    <row r="70" spans="1:5" ht="43.5" customHeight="1" x14ac:dyDescent="0.3">
      <c r="A70" s="10" t="s">
        <v>54</v>
      </c>
      <c r="B70" s="6" t="s">
        <v>55</v>
      </c>
      <c r="C70" s="11">
        <f>SUM(C71)</f>
        <v>1726423000</v>
      </c>
      <c r="D70" s="11">
        <f t="shared" ref="D70:E70" si="33">SUM(D71)</f>
        <v>1867533000</v>
      </c>
      <c r="E70" s="11">
        <f t="shared" si="33"/>
        <v>1998834000</v>
      </c>
    </row>
    <row r="71" spans="1:5" ht="61.15" customHeight="1" x14ac:dyDescent="0.3">
      <c r="A71" s="10" t="s">
        <v>56</v>
      </c>
      <c r="B71" s="6" t="s">
        <v>57</v>
      </c>
      <c r="C71" s="11">
        <f t="shared" ref="C71:E72" si="34">SUM(C72)</f>
        <v>1726423000</v>
      </c>
      <c r="D71" s="11">
        <f t="shared" si="34"/>
        <v>1867533000</v>
      </c>
      <c r="E71" s="11">
        <f t="shared" si="34"/>
        <v>1998834000</v>
      </c>
    </row>
    <row r="72" spans="1:5" ht="82.15" customHeight="1" x14ac:dyDescent="0.3">
      <c r="A72" s="10" t="s">
        <v>1060</v>
      </c>
      <c r="B72" s="6" t="s">
        <v>58</v>
      </c>
      <c r="C72" s="11">
        <f t="shared" si="34"/>
        <v>1726423000</v>
      </c>
      <c r="D72" s="11">
        <f t="shared" si="34"/>
        <v>1867533000</v>
      </c>
      <c r="E72" s="11">
        <f t="shared" si="34"/>
        <v>1998834000</v>
      </c>
    </row>
    <row r="73" spans="1:5" s="19" customFormat="1" ht="31.15" hidden="1" customHeight="1" x14ac:dyDescent="0.3">
      <c r="A73" s="16" t="s">
        <v>13</v>
      </c>
      <c r="B73" s="17" t="s">
        <v>59</v>
      </c>
      <c r="C73" s="18">
        <v>1726423000</v>
      </c>
      <c r="D73" s="18">
        <v>1867533000</v>
      </c>
      <c r="E73" s="18">
        <v>1998834000</v>
      </c>
    </row>
    <row r="74" spans="1:5" s="93" customFormat="1" hidden="1" x14ac:dyDescent="0.3">
      <c r="A74" s="38" t="s">
        <v>963</v>
      </c>
      <c r="B74" s="39" t="s">
        <v>968</v>
      </c>
      <c r="C74" s="89">
        <f>C75</f>
        <v>0</v>
      </c>
      <c r="D74" s="89">
        <f t="shared" ref="D74:E74" si="35">D75</f>
        <v>0</v>
      </c>
      <c r="E74" s="89">
        <f t="shared" si="35"/>
        <v>0</v>
      </c>
    </row>
    <row r="75" spans="1:5" s="93" customFormat="1" hidden="1" x14ac:dyDescent="0.3">
      <c r="A75" s="38" t="s">
        <v>963</v>
      </c>
      <c r="B75" s="39" t="s">
        <v>967</v>
      </c>
      <c r="C75" s="89">
        <f>C76</f>
        <v>0</v>
      </c>
      <c r="D75" s="89">
        <f t="shared" ref="D75:E75" si="36">D76</f>
        <v>0</v>
      </c>
      <c r="E75" s="89">
        <f t="shared" si="36"/>
        <v>0</v>
      </c>
    </row>
    <row r="76" spans="1:5" s="93" customFormat="1" ht="56.25" hidden="1" x14ac:dyDescent="0.3">
      <c r="A76" s="38" t="s">
        <v>964</v>
      </c>
      <c r="B76" s="39" t="s">
        <v>966</v>
      </c>
      <c r="C76" s="89">
        <f>C77</f>
        <v>0</v>
      </c>
      <c r="D76" s="89">
        <f t="shared" ref="D76:E76" si="37">D77</f>
        <v>0</v>
      </c>
      <c r="E76" s="89">
        <f t="shared" si="37"/>
        <v>0</v>
      </c>
    </row>
    <row r="77" spans="1:5" s="19" customFormat="1" ht="31.5" hidden="1" x14ac:dyDescent="0.3">
      <c r="A77" s="16" t="s">
        <v>13</v>
      </c>
      <c r="B77" s="17" t="s">
        <v>965</v>
      </c>
      <c r="C77" s="18">
        <v>0</v>
      </c>
      <c r="D77" s="18">
        <v>0</v>
      </c>
      <c r="E77" s="18">
        <v>0</v>
      </c>
    </row>
    <row r="78" spans="1:5" x14ac:dyDescent="0.3">
      <c r="A78" s="10" t="s">
        <v>60</v>
      </c>
      <c r="B78" s="6" t="s">
        <v>61</v>
      </c>
      <c r="C78" s="11">
        <f>SUM(C79)</f>
        <v>1144000</v>
      </c>
      <c r="D78" s="11">
        <f t="shared" ref="D78:E78" si="38">SUM(D79)</f>
        <v>7220000</v>
      </c>
      <c r="E78" s="11">
        <f t="shared" si="38"/>
        <v>7464000</v>
      </c>
    </row>
    <row r="79" spans="1:5" x14ac:dyDescent="0.3">
      <c r="A79" s="10" t="s">
        <v>60</v>
      </c>
      <c r="B79" s="6" t="s">
        <v>62</v>
      </c>
      <c r="C79" s="11">
        <f t="shared" ref="C79:E80" si="39">SUM(C80)</f>
        <v>1144000</v>
      </c>
      <c r="D79" s="11">
        <f t="shared" si="39"/>
        <v>7220000</v>
      </c>
      <c r="E79" s="11">
        <f t="shared" si="39"/>
        <v>7464000</v>
      </c>
    </row>
    <row r="80" spans="1:5" ht="42" customHeight="1" x14ac:dyDescent="0.3">
      <c r="A80" s="10" t="s">
        <v>63</v>
      </c>
      <c r="B80" s="6" t="s">
        <v>64</v>
      </c>
      <c r="C80" s="11">
        <f t="shared" si="39"/>
        <v>1144000</v>
      </c>
      <c r="D80" s="11">
        <f t="shared" si="39"/>
        <v>7220000</v>
      </c>
      <c r="E80" s="11">
        <f t="shared" si="39"/>
        <v>7464000</v>
      </c>
    </row>
    <row r="81" spans="1:5" s="19" customFormat="1" ht="31.5" hidden="1" x14ac:dyDescent="0.3">
      <c r="A81" s="16" t="s">
        <v>13</v>
      </c>
      <c r="B81" s="17" t="s">
        <v>65</v>
      </c>
      <c r="C81" s="18">
        <v>1144000</v>
      </c>
      <c r="D81" s="18">
        <v>7220000</v>
      </c>
      <c r="E81" s="18">
        <v>7464000</v>
      </c>
    </row>
    <row r="82" spans="1:5" ht="22.5" customHeight="1" x14ac:dyDescent="0.3">
      <c r="A82" s="10" t="s">
        <v>66</v>
      </c>
      <c r="B82" s="6" t="s">
        <v>67</v>
      </c>
      <c r="C82" s="11">
        <f t="shared" ref="C82:E84" si="40">SUM(C83)</f>
        <v>238071000</v>
      </c>
      <c r="D82" s="11">
        <f t="shared" si="40"/>
        <v>189689000</v>
      </c>
      <c r="E82" s="11">
        <f>SUM(E83)</f>
        <v>202684000</v>
      </c>
    </row>
    <row r="83" spans="1:5" ht="42" customHeight="1" x14ac:dyDescent="0.3">
      <c r="A83" s="10" t="s">
        <v>68</v>
      </c>
      <c r="B83" s="6" t="s">
        <v>69</v>
      </c>
      <c r="C83" s="11">
        <f t="shared" si="40"/>
        <v>238071000</v>
      </c>
      <c r="D83" s="11">
        <f t="shared" si="40"/>
        <v>189689000</v>
      </c>
      <c r="E83" s="11">
        <f t="shared" si="40"/>
        <v>202684000</v>
      </c>
    </row>
    <row r="84" spans="1:5" ht="57.75" customHeight="1" x14ac:dyDescent="0.3">
      <c r="A84" s="10" t="s">
        <v>70</v>
      </c>
      <c r="B84" s="6" t="s">
        <v>71</v>
      </c>
      <c r="C84" s="11">
        <f t="shared" si="40"/>
        <v>238071000</v>
      </c>
      <c r="D84" s="11">
        <f t="shared" si="40"/>
        <v>189689000</v>
      </c>
      <c r="E84" s="11">
        <f t="shared" si="40"/>
        <v>202684000</v>
      </c>
    </row>
    <row r="85" spans="1:5" s="19" customFormat="1" ht="31.5" hidden="1" x14ac:dyDescent="0.3">
      <c r="A85" s="16" t="s">
        <v>13</v>
      </c>
      <c r="B85" s="17" t="s">
        <v>72</v>
      </c>
      <c r="C85" s="18">
        <v>238071000</v>
      </c>
      <c r="D85" s="18">
        <v>189689000</v>
      </c>
      <c r="E85" s="18">
        <v>202684000</v>
      </c>
    </row>
    <row r="86" spans="1:5" x14ac:dyDescent="0.3">
      <c r="A86" s="10" t="s">
        <v>73</v>
      </c>
      <c r="B86" s="6" t="s">
        <v>74</v>
      </c>
      <c r="C86" s="11">
        <f>SUM(C87,C96,C91)</f>
        <v>816830000</v>
      </c>
      <c r="D86" s="11">
        <f t="shared" ref="D86:E86" si="41">SUM(D87,D96,D91)</f>
        <v>884949000</v>
      </c>
      <c r="E86" s="11">
        <f t="shared" si="41"/>
        <v>915813000</v>
      </c>
    </row>
    <row r="87" spans="1:5" x14ac:dyDescent="0.3">
      <c r="A87" s="10" t="s">
        <v>75</v>
      </c>
      <c r="B87" s="6" t="s">
        <v>76</v>
      </c>
      <c r="C87" s="11">
        <f t="shared" ref="C87:E89" si="42">SUM(C88)</f>
        <v>296479000</v>
      </c>
      <c r="D87" s="11">
        <f t="shared" si="42"/>
        <v>312867000</v>
      </c>
      <c r="E87" s="11">
        <f t="shared" si="42"/>
        <v>330894000</v>
      </c>
    </row>
    <row r="88" spans="1:5" ht="46.9" customHeight="1" x14ac:dyDescent="0.3">
      <c r="A88" s="10" t="s">
        <v>77</v>
      </c>
      <c r="B88" s="6" t="s">
        <v>78</v>
      </c>
      <c r="C88" s="11">
        <f t="shared" si="42"/>
        <v>296479000</v>
      </c>
      <c r="D88" s="11">
        <f t="shared" si="42"/>
        <v>312867000</v>
      </c>
      <c r="E88" s="11">
        <f t="shared" si="42"/>
        <v>330894000</v>
      </c>
    </row>
    <row r="89" spans="1:5" ht="57" customHeight="1" x14ac:dyDescent="0.3">
      <c r="A89" s="10" t="s">
        <v>79</v>
      </c>
      <c r="B89" s="6" t="s">
        <v>80</v>
      </c>
      <c r="C89" s="11">
        <f t="shared" si="42"/>
        <v>296479000</v>
      </c>
      <c r="D89" s="11">
        <f t="shared" si="42"/>
        <v>312867000</v>
      </c>
      <c r="E89" s="11">
        <f t="shared" si="42"/>
        <v>330894000</v>
      </c>
    </row>
    <row r="90" spans="1:5" s="19" customFormat="1" ht="31.5" hidden="1" x14ac:dyDescent="0.3">
      <c r="A90" s="16" t="s">
        <v>13</v>
      </c>
      <c r="B90" s="17" t="s">
        <v>81</v>
      </c>
      <c r="C90" s="18">
        <v>296479000</v>
      </c>
      <c r="D90" s="18">
        <v>312867000</v>
      </c>
      <c r="E90" s="18">
        <v>330894000</v>
      </c>
    </row>
    <row r="91" spans="1:5" s="93" customFormat="1" x14ac:dyDescent="0.3">
      <c r="A91" s="38" t="s">
        <v>992</v>
      </c>
      <c r="B91" s="39" t="s">
        <v>993</v>
      </c>
      <c r="C91" s="89">
        <f>SUM(C92,C94)</f>
        <v>1848000</v>
      </c>
      <c r="D91" s="89">
        <f t="shared" ref="D91:E91" si="43">SUM(D92,D94)</f>
        <v>1848000</v>
      </c>
      <c r="E91" s="89">
        <f t="shared" si="43"/>
        <v>1848000</v>
      </c>
    </row>
    <row r="92" spans="1:5" s="93" customFormat="1" ht="37.5" x14ac:dyDescent="0.3">
      <c r="A92" s="38" t="s">
        <v>994</v>
      </c>
      <c r="B92" s="39" t="s">
        <v>995</v>
      </c>
      <c r="C92" s="89">
        <f>C93</f>
        <v>1848000</v>
      </c>
      <c r="D92" s="89">
        <f t="shared" ref="D92:E92" si="44">D93</f>
        <v>1848000</v>
      </c>
      <c r="E92" s="89">
        <f t="shared" si="44"/>
        <v>1848000</v>
      </c>
    </row>
    <row r="93" spans="1:5" s="19" customFormat="1" ht="31.5" hidden="1" x14ac:dyDescent="0.3">
      <c r="A93" s="16" t="s">
        <v>13</v>
      </c>
      <c r="B93" s="17" t="s">
        <v>996</v>
      </c>
      <c r="C93" s="18">
        <v>1848000</v>
      </c>
      <c r="D93" s="18">
        <v>1848000</v>
      </c>
      <c r="E93" s="18">
        <v>1848000</v>
      </c>
    </row>
    <row r="94" spans="1:5" s="93" customFormat="1" ht="37.5" hidden="1" x14ac:dyDescent="0.3">
      <c r="A94" s="38" t="s">
        <v>999</v>
      </c>
      <c r="B94" s="39" t="s">
        <v>997</v>
      </c>
      <c r="C94" s="89">
        <f>C95</f>
        <v>0</v>
      </c>
      <c r="D94" s="89">
        <f t="shared" ref="D94:E94" si="45">D95</f>
        <v>0</v>
      </c>
      <c r="E94" s="89">
        <f t="shared" si="45"/>
        <v>0</v>
      </c>
    </row>
    <row r="95" spans="1:5" s="19" customFormat="1" ht="31.5" hidden="1" x14ac:dyDescent="0.3">
      <c r="A95" s="16" t="s">
        <v>13</v>
      </c>
      <c r="B95" s="17" t="s">
        <v>998</v>
      </c>
      <c r="C95" s="18">
        <v>0</v>
      </c>
      <c r="D95" s="18">
        <v>0</v>
      </c>
      <c r="E95" s="18">
        <v>0</v>
      </c>
    </row>
    <row r="96" spans="1:5" x14ac:dyDescent="0.3">
      <c r="A96" s="10" t="s">
        <v>82</v>
      </c>
      <c r="B96" s="6" t="s">
        <v>83</v>
      </c>
      <c r="C96" s="11">
        <f>SUM(C97,C101)</f>
        <v>518503000</v>
      </c>
      <c r="D96" s="11">
        <f>SUM(D97,D101)</f>
        <v>570234000</v>
      </c>
      <c r="E96" s="11">
        <f>SUM(E97,E101)</f>
        <v>583071000</v>
      </c>
    </row>
    <row r="97" spans="1:5" x14ac:dyDescent="0.3">
      <c r="A97" s="10" t="s">
        <v>84</v>
      </c>
      <c r="B97" s="6" t="s">
        <v>85</v>
      </c>
      <c r="C97" s="11">
        <f t="shared" ref="C97:E99" si="46">SUM(C98)</f>
        <v>391810000</v>
      </c>
      <c r="D97" s="11">
        <f t="shared" si="46"/>
        <v>429214000</v>
      </c>
      <c r="E97" s="11">
        <f t="shared" si="46"/>
        <v>438282000</v>
      </c>
    </row>
    <row r="98" spans="1:5" ht="37.15" customHeight="1" x14ac:dyDescent="0.3">
      <c r="A98" s="10" t="s">
        <v>86</v>
      </c>
      <c r="B98" s="6" t="s">
        <v>87</v>
      </c>
      <c r="C98" s="11">
        <f t="shared" si="46"/>
        <v>391810000</v>
      </c>
      <c r="D98" s="11">
        <f t="shared" si="46"/>
        <v>429214000</v>
      </c>
      <c r="E98" s="11">
        <f t="shared" si="46"/>
        <v>438282000</v>
      </c>
    </row>
    <row r="99" spans="1:5" ht="64.900000000000006" customHeight="1" x14ac:dyDescent="0.3">
      <c r="A99" s="10" t="s">
        <v>88</v>
      </c>
      <c r="B99" s="6" t="s">
        <v>89</v>
      </c>
      <c r="C99" s="11">
        <f t="shared" si="46"/>
        <v>391810000</v>
      </c>
      <c r="D99" s="11">
        <f t="shared" si="46"/>
        <v>429214000</v>
      </c>
      <c r="E99" s="11">
        <f t="shared" si="46"/>
        <v>438282000</v>
      </c>
    </row>
    <row r="100" spans="1:5" s="19" customFormat="1" ht="31.15" hidden="1" customHeight="1" x14ac:dyDescent="0.3">
      <c r="A100" s="16" t="s">
        <v>13</v>
      </c>
      <c r="B100" s="17" t="s">
        <v>90</v>
      </c>
      <c r="C100" s="18">
        <v>391810000</v>
      </c>
      <c r="D100" s="18">
        <v>429214000</v>
      </c>
      <c r="E100" s="18">
        <v>438282000</v>
      </c>
    </row>
    <row r="101" spans="1:5" ht="23.25" customHeight="1" x14ac:dyDescent="0.3">
      <c r="A101" s="10" t="s">
        <v>91</v>
      </c>
      <c r="B101" s="6" t="s">
        <v>92</v>
      </c>
      <c r="C101" s="11">
        <f t="shared" ref="C101:E103" si="47">SUM(C102)</f>
        <v>126693000</v>
      </c>
      <c r="D101" s="11">
        <f t="shared" si="47"/>
        <v>141020000</v>
      </c>
      <c r="E101" s="11">
        <f t="shared" si="47"/>
        <v>144789000</v>
      </c>
    </row>
    <row r="102" spans="1:5" ht="40.5" customHeight="1" x14ac:dyDescent="0.3">
      <c r="A102" s="10" t="s">
        <v>93</v>
      </c>
      <c r="B102" s="6" t="s">
        <v>94</v>
      </c>
      <c r="C102" s="11">
        <f t="shared" si="47"/>
        <v>126693000</v>
      </c>
      <c r="D102" s="11">
        <f t="shared" si="47"/>
        <v>141020000</v>
      </c>
      <c r="E102" s="11">
        <f t="shared" si="47"/>
        <v>144789000</v>
      </c>
    </row>
    <row r="103" spans="1:5" ht="60" customHeight="1" x14ac:dyDescent="0.3">
      <c r="A103" s="10" t="s">
        <v>95</v>
      </c>
      <c r="B103" s="6" t="s">
        <v>96</v>
      </c>
      <c r="C103" s="11">
        <f t="shared" si="47"/>
        <v>126693000</v>
      </c>
      <c r="D103" s="11">
        <f t="shared" si="47"/>
        <v>141020000</v>
      </c>
      <c r="E103" s="11">
        <f t="shared" si="47"/>
        <v>144789000</v>
      </c>
    </row>
    <row r="104" spans="1:5" s="19" customFormat="1" ht="31.15" hidden="1" customHeight="1" x14ac:dyDescent="0.3">
      <c r="A104" s="16" t="s">
        <v>13</v>
      </c>
      <c r="B104" s="17" t="s">
        <v>97</v>
      </c>
      <c r="C104" s="18">
        <v>126693000</v>
      </c>
      <c r="D104" s="18">
        <v>141020000</v>
      </c>
      <c r="E104" s="18">
        <v>144789000</v>
      </c>
    </row>
    <row r="105" spans="1:5" ht="26.25" customHeight="1" x14ac:dyDescent="0.3">
      <c r="A105" s="10" t="s">
        <v>98</v>
      </c>
      <c r="B105" s="6" t="s">
        <v>99</v>
      </c>
      <c r="C105" s="11">
        <f t="shared" ref="C105:E105" si="48">SUM(C106)</f>
        <v>2005000</v>
      </c>
      <c r="D105" s="11">
        <f t="shared" si="48"/>
        <v>2063000</v>
      </c>
      <c r="E105" s="11">
        <f t="shared" si="48"/>
        <v>2104000</v>
      </c>
    </row>
    <row r="106" spans="1:5" ht="40.5" customHeight="1" x14ac:dyDescent="0.3">
      <c r="A106" s="10" t="s">
        <v>100</v>
      </c>
      <c r="B106" s="6" t="s">
        <v>101</v>
      </c>
      <c r="C106" s="11">
        <f t="shared" ref="C106:E106" si="49">SUM(C107,C110)</f>
        <v>2005000</v>
      </c>
      <c r="D106" s="11">
        <f t="shared" si="49"/>
        <v>2063000</v>
      </c>
      <c r="E106" s="11">
        <f t="shared" si="49"/>
        <v>2104000</v>
      </c>
    </row>
    <row r="107" spans="1:5" ht="24" customHeight="1" x14ac:dyDescent="0.3">
      <c r="A107" s="10" t="s">
        <v>102</v>
      </c>
      <c r="B107" s="6" t="s">
        <v>103</v>
      </c>
      <c r="C107" s="11">
        <f t="shared" ref="C107:E108" si="50">SUM(C108)</f>
        <v>2001000</v>
      </c>
      <c r="D107" s="11">
        <f t="shared" si="50"/>
        <v>2059000</v>
      </c>
      <c r="E107" s="11">
        <f t="shared" si="50"/>
        <v>2100000</v>
      </c>
    </row>
    <row r="108" spans="1:5" ht="43.15" customHeight="1" x14ac:dyDescent="0.3">
      <c r="A108" s="10" t="s">
        <v>104</v>
      </c>
      <c r="B108" s="6" t="s">
        <v>105</v>
      </c>
      <c r="C108" s="11">
        <f t="shared" si="50"/>
        <v>2001000</v>
      </c>
      <c r="D108" s="11">
        <f t="shared" si="50"/>
        <v>2059000</v>
      </c>
      <c r="E108" s="11">
        <f t="shared" si="50"/>
        <v>2100000</v>
      </c>
    </row>
    <row r="109" spans="1:5" s="19" customFormat="1" ht="31.15" hidden="1" customHeight="1" x14ac:dyDescent="0.3">
      <c r="A109" s="16" t="s">
        <v>13</v>
      </c>
      <c r="B109" s="17" t="s">
        <v>106</v>
      </c>
      <c r="C109" s="18">
        <v>2001000</v>
      </c>
      <c r="D109" s="18">
        <v>2059000</v>
      </c>
      <c r="E109" s="18">
        <v>2100000</v>
      </c>
    </row>
    <row r="110" spans="1:5" ht="30.6" customHeight="1" x14ac:dyDescent="0.3">
      <c r="A110" s="10" t="s">
        <v>107</v>
      </c>
      <c r="B110" s="6" t="s">
        <v>108</v>
      </c>
      <c r="C110" s="11">
        <f t="shared" ref="C110:E111" si="51">SUM(C111)</f>
        <v>4000</v>
      </c>
      <c r="D110" s="11">
        <f t="shared" si="51"/>
        <v>4000</v>
      </c>
      <c r="E110" s="11">
        <f t="shared" si="51"/>
        <v>4000</v>
      </c>
    </row>
    <row r="111" spans="1:5" ht="56.45" customHeight="1" x14ac:dyDescent="0.3">
      <c r="A111" s="10" t="s">
        <v>109</v>
      </c>
      <c r="B111" s="6" t="s">
        <v>110</v>
      </c>
      <c r="C111" s="11">
        <f t="shared" si="51"/>
        <v>4000</v>
      </c>
      <c r="D111" s="11">
        <f t="shared" si="51"/>
        <v>4000</v>
      </c>
      <c r="E111" s="11">
        <f t="shared" si="51"/>
        <v>4000</v>
      </c>
    </row>
    <row r="112" spans="1:5" s="19" customFormat="1" ht="31.5" hidden="1" x14ac:dyDescent="0.3">
      <c r="A112" s="16" t="s">
        <v>13</v>
      </c>
      <c r="B112" s="17" t="s">
        <v>111</v>
      </c>
      <c r="C112" s="18">
        <v>4000</v>
      </c>
      <c r="D112" s="18">
        <v>4000</v>
      </c>
      <c r="E112" s="18">
        <v>4000</v>
      </c>
    </row>
    <row r="113" spans="1:5" ht="25.5" customHeight="1" x14ac:dyDescent="0.3">
      <c r="A113" s="10" t="s">
        <v>112</v>
      </c>
      <c r="B113" s="6" t="s">
        <v>113</v>
      </c>
      <c r="C113" s="11">
        <f>SUM(C114,C118)</f>
        <v>272102000</v>
      </c>
      <c r="D113" s="11">
        <f t="shared" ref="D113:E113" si="52">SUM(D114,D118)</f>
        <v>272102000</v>
      </c>
      <c r="E113" s="11">
        <f t="shared" si="52"/>
        <v>272102000</v>
      </c>
    </row>
    <row r="114" spans="1:5" ht="27.6" customHeight="1" x14ac:dyDescent="0.3">
      <c r="A114" s="10" t="s">
        <v>114</v>
      </c>
      <c r="B114" s="6" t="s">
        <v>115</v>
      </c>
      <c r="C114" s="11">
        <f t="shared" ref="C114:E116" si="53">SUM(C115)</f>
        <v>271777000</v>
      </c>
      <c r="D114" s="11">
        <f t="shared" si="53"/>
        <v>271777000</v>
      </c>
      <c r="E114" s="11">
        <f t="shared" si="53"/>
        <v>271777000</v>
      </c>
    </row>
    <row r="115" spans="1:5" ht="40.9" customHeight="1" x14ac:dyDescent="0.3">
      <c r="A115" s="10" t="s">
        <v>116</v>
      </c>
      <c r="B115" s="6" t="s">
        <v>117</v>
      </c>
      <c r="C115" s="11">
        <f t="shared" si="53"/>
        <v>271777000</v>
      </c>
      <c r="D115" s="11">
        <f t="shared" si="53"/>
        <v>271777000</v>
      </c>
      <c r="E115" s="11">
        <f t="shared" si="53"/>
        <v>271777000</v>
      </c>
    </row>
    <row r="116" spans="1:5" ht="58.9" customHeight="1" x14ac:dyDescent="0.3">
      <c r="A116" s="10" t="s">
        <v>118</v>
      </c>
      <c r="B116" s="6" t="s">
        <v>119</v>
      </c>
      <c r="C116" s="11">
        <f t="shared" si="53"/>
        <v>271777000</v>
      </c>
      <c r="D116" s="11">
        <f t="shared" si="53"/>
        <v>271777000</v>
      </c>
      <c r="E116" s="11">
        <f t="shared" si="53"/>
        <v>271777000</v>
      </c>
    </row>
    <row r="117" spans="1:5" s="22" customFormat="1" ht="31.15" hidden="1" customHeight="1" x14ac:dyDescent="0.3">
      <c r="A117" s="20" t="s">
        <v>13</v>
      </c>
      <c r="B117" s="21" t="s">
        <v>1140</v>
      </c>
      <c r="C117" s="18">
        <v>271777000</v>
      </c>
      <c r="D117" s="18">
        <v>271777000</v>
      </c>
      <c r="E117" s="18">
        <v>271777000</v>
      </c>
    </row>
    <row r="118" spans="1:5" ht="39.6" customHeight="1" x14ac:dyDescent="0.3">
      <c r="A118" s="10" t="s">
        <v>120</v>
      </c>
      <c r="B118" s="6" t="s">
        <v>121</v>
      </c>
      <c r="C118" s="11">
        <f>SUM(C119,C122)</f>
        <v>325000</v>
      </c>
      <c r="D118" s="11">
        <f t="shared" ref="D118:E118" si="54">SUM(D119,D122)</f>
        <v>325000</v>
      </c>
      <c r="E118" s="11">
        <f t="shared" si="54"/>
        <v>325000</v>
      </c>
    </row>
    <row r="119" spans="1:5" ht="27" customHeight="1" x14ac:dyDescent="0.3">
      <c r="A119" s="10" t="s">
        <v>122</v>
      </c>
      <c r="B119" s="6" t="s">
        <v>123</v>
      </c>
      <c r="C119" s="11">
        <f t="shared" ref="C119:E120" si="55">SUM(C120)</f>
        <v>325000</v>
      </c>
      <c r="D119" s="11">
        <f t="shared" si="55"/>
        <v>325000</v>
      </c>
      <c r="E119" s="11">
        <f t="shared" si="55"/>
        <v>325000</v>
      </c>
    </row>
    <row r="120" spans="1:5" ht="49.9" customHeight="1" x14ac:dyDescent="0.3">
      <c r="A120" s="10" t="s">
        <v>124</v>
      </c>
      <c r="B120" s="6" t="s">
        <v>125</v>
      </c>
      <c r="C120" s="11">
        <f>SUM(C121)</f>
        <v>325000</v>
      </c>
      <c r="D120" s="11">
        <f t="shared" si="55"/>
        <v>325000</v>
      </c>
      <c r="E120" s="11">
        <f t="shared" si="55"/>
        <v>325000</v>
      </c>
    </row>
    <row r="121" spans="1:5" s="22" customFormat="1" ht="31.5" hidden="1" x14ac:dyDescent="0.3">
      <c r="A121" s="20" t="s">
        <v>959</v>
      </c>
      <c r="B121" s="21" t="s">
        <v>962</v>
      </c>
      <c r="C121" s="18">
        <v>325000</v>
      </c>
      <c r="D121" s="18">
        <v>325000</v>
      </c>
      <c r="E121" s="18">
        <v>325000</v>
      </c>
    </row>
    <row r="122" spans="1:5" ht="56.25" hidden="1" x14ac:dyDescent="0.3">
      <c r="A122" s="10" t="s">
        <v>127</v>
      </c>
      <c r="B122" s="6" t="s">
        <v>128</v>
      </c>
      <c r="C122" s="11">
        <f t="shared" ref="C122:E124" si="56">SUM(C123)</f>
        <v>0</v>
      </c>
      <c r="D122" s="11">
        <f t="shared" si="56"/>
        <v>0</v>
      </c>
      <c r="E122" s="11">
        <f t="shared" si="56"/>
        <v>0</v>
      </c>
    </row>
    <row r="123" spans="1:5" ht="75" hidden="1" x14ac:dyDescent="0.3">
      <c r="A123" s="10" t="s">
        <v>129</v>
      </c>
      <c r="B123" s="6" t="s">
        <v>130</v>
      </c>
      <c r="C123" s="11">
        <f t="shared" si="56"/>
        <v>0</v>
      </c>
      <c r="D123" s="11">
        <f t="shared" si="56"/>
        <v>0</v>
      </c>
      <c r="E123" s="11">
        <f t="shared" si="56"/>
        <v>0</v>
      </c>
    </row>
    <row r="124" spans="1:5" ht="93.75" hidden="1" x14ac:dyDescent="0.3">
      <c r="A124" s="10" t="s">
        <v>131</v>
      </c>
      <c r="B124" s="6" t="s">
        <v>132</v>
      </c>
      <c r="C124" s="11">
        <f t="shared" si="56"/>
        <v>0</v>
      </c>
      <c r="D124" s="11">
        <f t="shared" si="56"/>
        <v>0</v>
      </c>
      <c r="E124" s="11">
        <f t="shared" si="56"/>
        <v>0</v>
      </c>
    </row>
    <row r="125" spans="1:5" s="22" customFormat="1" ht="31.5" hidden="1" x14ac:dyDescent="0.3">
      <c r="A125" s="20" t="s">
        <v>147</v>
      </c>
      <c r="B125" s="21" t="s">
        <v>953</v>
      </c>
      <c r="C125" s="18">
        <v>0</v>
      </c>
      <c r="D125" s="18">
        <v>0</v>
      </c>
      <c r="E125" s="18">
        <v>0</v>
      </c>
    </row>
    <row r="126" spans="1:5" s="26" customFormat="1" hidden="1" x14ac:dyDescent="0.3">
      <c r="A126" s="23" t="s">
        <v>133</v>
      </c>
      <c r="B126" s="24"/>
      <c r="C126" s="25">
        <f>SUM(C127,C178,C196,C234,C256,C261,C520)</f>
        <v>962235500</v>
      </c>
      <c r="D126" s="25">
        <f>SUM(D127,D178,D196,D234,D256,D261,D520)</f>
        <v>798722900</v>
      </c>
      <c r="E126" s="25">
        <f>SUM(E127,E178,E196,E234,E256,E261,E520)</f>
        <v>812417800</v>
      </c>
    </row>
    <row r="127" spans="1:5" ht="45.6" customHeight="1" x14ac:dyDescent="0.3">
      <c r="A127" s="10" t="s">
        <v>134</v>
      </c>
      <c r="B127" s="6" t="s">
        <v>135</v>
      </c>
      <c r="C127" s="11">
        <f>SUM(C128,C131,C148,C152,C156)</f>
        <v>673063000</v>
      </c>
      <c r="D127" s="11">
        <f t="shared" ref="D127:E127" si="57">SUM(D128,D131,D148,D152,D156)</f>
        <v>590215000</v>
      </c>
      <c r="E127" s="11">
        <f t="shared" si="57"/>
        <v>619041000</v>
      </c>
    </row>
    <row r="128" spans="1:5" ht="60" customHeight="1" x14ac:dyDescent="0.3">
      <c r="A128" s="10" t="s">
        <v>136</v>
      </c>
      <c r="B128" s="6" t="s">
        <v>137</v>
      </c>
      <c r="C128" s="11">
        <f t="shared" ref="C128:E129" si="58">SUM(C129)</f>
        <v>1000</v>
      </c>
      <c r="D128" s="11">
        <f t="shared" si="58"/>
        <v>1000</v>
      </c>
      <c r="E128" s="11">
        <f t="shared" si="58"/>
        <v>2000</v>
      </c>
    </row>
    <row r="129" spans="1:5" ht="49.9" customHeight="1" x14ac:dyDescent="0.3">
      <c r="A129" s="10" t="s">
        <v>138</v>
      </c>
      <c r="B129" s="6" t="s">
        <v>139</v>
      </c>
      <c r="C129" s="11">
        <f t="shared" si="58"/>
        <v>1000</v>
      </c>
      <c r="D129" s="11">
        <f t="shared" si="58"/>
        <v>1000</v>
      </c>
      <c r="E129" s="11">
        <f t="shared" si="58"/>
        <v>2000</v>
      </c>
    </row>
    <row r="130" spans="1:5" s="22" customFormat="1" ht="31.5" hidden="1" x14ac:dyDescent="0.3">
      <c r="A130" s="20" t="s">
        <v>969</v>
      </c>
      <c r="B130" s="21" t="s">
        <v>140</v>
      </c>
      <c r="C130" s="27">
        <v>1000</v>
      </c>
      <c r="D130" s="27">
        <v>1000</v>
      </c>
      <c r="E130" s="27">
        <v>2000</v>
      </c>
    </row>
    <row r="131" spans="1:5" ht="75" customHeight="1" x14ac:dyDescent="0.3">
      <c r="A131" s="10" t="s">
        <v>141</v>
      </c>
      <c r="B131" s="6" t="s">
        <v>142</v>
      </c>
      <c r="C131" s="11">
        <f>SUM(C132,C135,C139,C145)</f>
        <v>475027000</v>
      </c>
      <c r="D131" s="11">
        <f t="shared" ref="D131:E131" si="59">SUM(D132,D135,D139,D145)</f>
        <v>389885000</v>
      </c>
      <c r="E131" s="11">
        <f t="shared" si="59"/>
        <v>411460000</v>
      </c>
    </row>
    <row r="132" spans="1:5" ht="66" customHeight="1" x14ac:dyDescent="0.3">
      <c r="A132" s="10" t="s">
        <v>143</v>
      </c>
      <c r="B132" s="6" t="s">
        <v>144</v>
      </c>
      <c r="C132" s="11">
        <f t="shared" ref="C132:E133" si="60">SUM(C133)</f>
        <v>343753000</v>
      </c>
      <c r="D132" s="11">
        <f t="shared" si="60"/>
        <v>255714000</v>
      </c>
      <c r="E132" s="11">
        <f t="shared" si="60"/>
        <v>272415000</v>
      </c>
    </row>
    <row r="133" spans="1:5" ht="63" customHeight="1" x14ac:dyDescent="0.3">
      <c r="A133" s="10" t="s">
        <v>145</v>
      </c>
      <c r="B133" s="6" t="s">
        <v>146</v>
      </c>
      <c r="C133" s="11">
        <f t="shared" si="60"/>
        <v>343753000</v>
      </c>
      <c r="D133" s="11">
        <f t="shared" si="60"/>
        <v>255714000</v>
      </c>
      <c r="E133" s="11">
        <f t="shared" si="60"/>
        <v>272415000</v>
      </c>
    </row>
    <row r="134" spans="1:5" s="22" customFormat="1" ht="31.5" hidden="1" x14ac:dyDescent="0.3">
      <c r="A134" s="20" t="s">
        <v>147</v>
      </c>
      <c r="B134" s="21" t="s">
        <v>148</v>
      </c>
      <c r="C134" s="27">
        <v>343753000</v>
      </c>
      <c r="D134" s="27">
        <v>255714000</v>
      </c>
      <c r="E134" s="27">
        <v>272415000</v>
      </c>
    </row>
    <row r="135" spans="1:5" ht="67.900000000000006" customHeight="1" x14ac:dyDescent="0.3">
      <c r="A135" s="10" t="s">
        <v>149</v>
      </c>
      <c r="B135" s="6" t="s">
        <v>150</v>
      </c>
      <c r="C135" s="11">
        <f t="shared" ref="C135:E135" si="61">SUM(C136)</f>
        <v>42756000</v>
      </c>
      <c r="D135" s="11">
        <f t="shared" si="61"/>
        <v>44353000</v>
      </c>
      <c r="E135" s="11">
        <f t="shared" si="61"/>
        <v>45843000</v>
      </c>
    </row>
    <row r="136" spans="1:5" ht="66.599999999999994" customHeight="1" x14ac:dyDescent="0.3">
      <c r="A136" s="10" t="s">
        <v>151</v>
      </c>
      <c r="B136" s="6" t="s">
        <v>152</v>
      </c>
      <c r="C136" s="11">
        <f t="shared" ref="C136:E136" si="62">SUM(C137:C138)</f>
        <v>42756000</v>
      </c>
      <c r="D136" s="11">
        <f t="shared" si="62"/>
        <v>44353000</v>
      </c>
      <c r="E136" s="11">
        <f t="shared" si="62"/>
        <v>45843000</v>
      </c>
    </row>
    <row r="137" spans="1:5" s="22" customFormat="1" ht="31.5" hidden="1" x14ac:dyDescent="0.3">
      <c r="A137" s="20" t="s">
        <v>969</v>
      </c>
      <c r="B137" s="21" t="s">
        <v>153</v>
      </c>
      <c r="C137" s="27">
        <v>10764000</v>
      </c>
      <c r="D137" s="27">
        <v>11203000</v>
      </c>
      <c r="E137" s="27">
        <v>11645000</v>
      </c>
    </row>
    <row r="138" spans="1:5" s="22" customFormat="1" ht="31.5" hidden="1" x14ac:dyDescent="0.3">
      <c r="A138" s="20" t="s">
        <v>147</v>
      </c>
      <c r="B138" s="21" t="s">
        <v>154</v>
      </c>
      <c r="C138" s="27">
        <v>31992000</v>
      </c>
      <c r="D138" s="27">
        <v>33150000</v>
      </c>
      <c r="E138" s="27">
        <v>34198000</v>
      </c>
    </row>
    <row r="139" spans="1:5" s="22" customFormat="1" ht="78" customHeight="1" x14ac:dyDescent="0.3">
      <c r="A139" s="38" t="s">
        <v>795</v>
      </c>
      <c r="B139" s="39" t="s">
        <v>799</v>
      </c>
      <c r="C139" s="89">
        <f>C140</f>
        <v>360000</v>
      </c>
      <c r="D139" s="89">
        <f t="shared" ref="D139:E139" si="63">D140</f>
        <v>0</v>
      </c>
      <c r="E139" s="89">
        <f t="shared" si="63"/>
        <v>0</v>
      </c>
    </row>
    <row r="140" spans="1:5" s="22" customFormat="1" ht="57" customHeight="1" x14ac:dyDescent="0.3">
      <c r="A140" s="38" t="s">
        <v>796</v>
      </c>
      <c r="B140" s="39" t="s">
        <v>798</v>
      </c>
      <c r="C140" s="89">
        <f>SUM(C141:C144)</f>
        <v>360000</v>
      </c>
      <c r="D140" s="89">
        <f t="shared" ref="D140:E140" si="64">SUM(D141:D144)</f>
        <v>0</v>
      </c>
      <c r="E140" s="89">
        <f t="shared" si="64"/>
        <v>0</v>
      </c>
    </row>
    <row r="141" spans="1:5" s="22" customFormat="1" ht="31.5" hidden="1" x14ac:dyDescent="0.3">
      <c r="A141" s="20" t="s">
        <v>242</v>
      </c>
      <c r="B141" s="94" t="s">
        <v>1141</v>
      </c>
      <c r="C141" s="27">
        <v>75000</v>
      </c>
      <c r="D141" s="27">
        <v>0</v>
      </c>
      <c r="E141" s="27">
        <v>0</v>
      </c>
    </row>
    <row r="142" spans="1:5" s="22" customFormat="1" ht="31.5" hidden="1" x14ac:dyDescent="0.3">
      <c r="A142" s="20" t="s">
        <v>244</v>
      </c>
      <c r="B142" s="94" t="s">
        <v>1142</v>
      </c>
      <c r="C142" s="27">
        <v>10000</v>
      </c>
      <c r="D142" s="27">
        <v>0</v>
      </c>
      <c r="E142" s="27">
        <v>0</v>
      </c>
    </row>
    <row r="143" spans="1:5" s="22" customFormat="1" ht="31.5" hidden="1" x14ac:dyDescent="0.3">
      <c r="A143" s="20" t="s">
        <v>818</v>
      </c>
      <c r="B143" s="94" t="s">
        <v>819</v>
      </c>
      <c r="C143" s="27">
        <v>250000</v>
      </c>
      <c r="D143" s="27">
        <v>0</v>
      </c>
      <c r="E143" s="27">
        <v>0</v>
      </c>
    </row>
    <row r="144" spans="1:5" s="22" customFormat="1" ht="31.5" hidden="1" x14ac:dyDescent="0.3">
      <c r="A144" s="20" t="s">
        <v>174</v>
      </c>
      <c r="B144" s="21" t="s">
        <v>797</v>
      </c>
      <c r="C144" s="27">
        <v>25000</v>
      </c>
      <c r="D144" s="27">
        <v>0</v>
      </c>
      <c r="E144" s="27">
        <v>0</v>
      </c>
    </row>
    <row r="145" spans="1:5" ht="46.15" customHeight="1" x14ac:dyDescent="0.3">
      <c r="A145" s="10" t="s">
        <v>155</v>
      </c>
      <c r="B145" s="6" t="s">
        <v>156</v>
      </c>
      <c r="C145" s="11">
        <f t="shared" ref="C145:E146" si="65">SUM(C146)</f>
        <v>88158000</v>
      </c>
      <c r="D145" s="11">
        <f t="shared" si="65"/>
        <v>89818000</v>
      </c>
      <c r="E145" s="11">
        <f t="shared" si="65"/>
        <v>93202000</v>
      </c>
    </row>
    <row r="146" spans="1:5" ht="40.5" customHeight="1" x14ac:dyDescent="0.3">
      <c r="A146" s="10" t="s">
        <v>157</v>
      </c>
      <c r="B146" s="6" t="s">
        <v>158</v>
      </c>
      <c r="C146" s="11">
        <f t="shared" si="65"/>
        <v>88158000</v>
      </c>
      <c r="D146" s="11">
        <f t="shared" si="65"/>
        <v>89818000</v>
      </c>
      <c r="E146" s="11">
        <f t="shared" si="65"/>
        <v>93202000</v>
      </c>
    </row>
    <row r="147" spans="1:5" s="22" customFormat="1" ht="31.5" hidden="1" x14ac:dyDescent="0.3">
      <c r="A147" s="107" t="s">
        <v>969</v>
      </c>
      <c r="B147" s="108" t="s">
        <v>159</v>
      </c>
      <c r="C147" s="109">
        <v>88158000</v>
      </c>
      <c r="D147" s="109">
        <v>89818000</v>
      </c>
      <c r="E147" s="109">
        <v>93202000</v>
      </c>
    </row>
    <row r="148" spans="1:5" ht="36" customHeight="1" x14ac:dyDescent="0.3">
      <c r="A148" s="110" t="s">
        <v>160</v>
      </c>
      <c r="B148" s="44" t="s">
        <v>161</v>
      </c>
      <c r="C148" s="111">
        <f>SUM(C149)</f>
        <v>11000</v>
      </c>
      <c r="D148" s="111">
        <f t="shared" ref="D148:E148" si="66">SUM(D149)</f>
        <v>11000</v>
      </c>
      <c r="E148" s="111">
        <f t="shared" si="66"/>
        <v>11000</v>
      </c>
    </row>
    <row r="149" spans="1:5" ht="42" customHeight="1" x14ac:dyDescent="0.3">
      <c r="A149" s="110" t="s">
        <v>162</v>
      </c>
      <c r="B149" s="44" t="s">
        <v>163</v>
      </c>
      <c r="C149" s="111">
        <f t="shared" ref="C149:E150" si="67">SUM(C150)</f>
        <v>11000</v>
      </c>
      <c r="D149" s="111">
        <f t="shared" si="67"/>
        <v>11000</v>
      </c>
      <c r="E149" s="111">
        <f t="shared" si="67"/>
        <v>11000</v>
      </c>
    </row>
    <row r="150" spans="1:5" ht="78" customHeight="1" x14ac:dyDescent="0.3">
      <c r="A150" s="110" t="s">
        <v>164</v>
      </c>
      <c r="B150" s="44" t="s">
        <v>165</v>
      </c>
      <c r="C150" s="111">
        <f t="shared" si="67"/>
        <v>11000</v>
      </c>
      <c r="D150" s="111">
        <f t="shared" si="67"/>
        <v>11000</v>
      </c>
      <c r="E150" s="111">
        <f t="shared" si="67"/>
        <v>11000</v>
      </c>
    </row>
    <row r="151" spans="1:5" s="22" customFormat="1" ht="31.5" hidden="1" x14ac:dyDescent="0.3">
      <c r="A151" s="107" t="s">
        <v>147</v>
      </c>
      <c r="B151" s="108" t="s">
        <v>166</v>
      </c>
      <c r="C151" s="109">
        <v>11000</v>
      </c>
      <c r="D151" s="109">
        <v>11000</v>
      </c>
      <c r="E151" s="109">
        <v>11000</v>
      </c>
    </row>
    <row r="152" spans="1:5" s="92" customFormat="1" ht="21" hidden="1" customHeight="1" x14ac:dyDescent="0.3">
      <c r="A152" s="112" t="s">
        <v>804</v>
      </c>
      <c r="B152" s="41" t="s">
        <v>807</v>
      </c>
      <c r="C152" s="113">
        <f>C153</f>
        <v>0</v>
      </c>
      <c r="D152" s="113">
        <f t="shared" ref="D152:E152" si="68">D153</f>
        <v>0</v>
      </c>
      <c r="E152" s="113">
        <f t="shared" si="68"/>
        <v>0</v>
      </c>
    </row>
    <row r="153" spans="1:5" s="92" customFormat="1" ht="43.5" hidden="1" customHeight="1" x14ac:dyDescent="0.3">
      <c r="A153" s="40" t="s">
        <v>803</v>
      </c>
      <c r="B153" s="41" t="s">
        <v>806</v>
      </c>
      <c r="C153" s="113">
        <f>C154</f>
        <v>0</v>
      </c>
      <c r="D153" s="113">
        <f t="shared" ref="D153:E153" si="69">D154</f>
        <v>0</v>
      </c>
      <c r="E153" s="113">
        <f t="shared" si="69"/>
        <v>0</v>
      </c>
    </row>
    <row r="154" spans="1:5" s="92" customFormat="1" ht="47.45" hidden="1" customHeight="1" x14ac:dyDescent="0.3">
      <c r="A154" s="40" t="s">
        <v>802</v>
      </c>
      <c r="B154" s="41" t="s">
        <v>805</v>
      </c>
      <c r="C154" s="113">
        <f>C155</f>
        <v>0</v>
      </c>
      <c r="D154" s="113">
        <f t="shared" ref="D154:E154" si="70">D155</f>
        <v>0</v>
      </c>
      <c r="E154" s="113">
        <f t="shared" si="70"/>
        <v>0</v>
      </c>
    </row>
    <row r="155" spans="1:5" s="22" customFormat="1" ht="31.5" hidden="1" x14ac:dyDescent="0.3">
      <c r="A155" s="107" t="s">
        <v>969</v>
      </c>
      <c r="B155" s="108" t="s">
        <v>801</v>
      </c>
      <c r="C155" s="109">
        <v>0</v>
      </c>
      <c r="D155" s="109">
        <v>0</v>
      </c>
      <c r="E155" s="109">
        <v>0</v>
      </c>
    </row>
    <row r="156" spans="1:5" ht="60.75" customHeight="1" x14ac:dyDescent="0.3">
      <c r="A156" s="110" t="s">
        <v>167</v>
      </c>
      <c r="B156" s="44" t="s">
        <v>168</v>
      </c>
      <c r="C156" s="111">
        <f>SUM(C157,C172)</f>
        <v>198024000</v>
      </c>
      <c r="D156" s="111">
        <f>SUM(D157,D172)</f>
        <v>200318000</v>
      </c>
      <c r="E156" s="111">
        <f>SUM(E157,E172)</f>
        <v>207568000</v>
      </c>
    </row>
    <row r="157" spans="1:5" ht="60" customHeight="1" x14ac:dyDescent="0.3">
      <c r="A157" s="110" t="s">
        <v>169</v>
      </c>
      <c r="B157" s="44" t="s">
        <v>170</v>
      </c>
      <c r="C157" s="111">
        <f t="shared" ref="C157:E157" si="71">SUM(C158)</f>
        <v>107529000</v>
      </c>
      <c r="D157" s="111">
        <f t="shared" si="71"/>
        <v>98866000</v>
      </c>
      <c r="E157" s="111">
        <f t="shared" si="71"/>
        <v>98957000</v>
      </c>
    </row>
    <row r="158" spans="1:5" ht="67.150000000000006" customHeight="1" x14ac:dyDescent="0.3">
      <c r="A158" s="110" t="s">
        <v>171</v>
      </c>
      <c r="B158" s="44" t="s">
        <v>172</v>
      </c>
      <c r="C158" s="111">
        <f>SUM(C159,C162,C165,C168,C170)</f>
        <v>107529000</v>
      </c>
      <c r="D158" s="111">
        <f t="shared" ref="D158:E158" si="72">SUM(D159,D162,D165,D168,D170)</f>
        <v>98866000</v>
      </c>
      <c r="E158" s="111">
        <f t="shared" si="72"/>
        <v>98957000</v>
      </c>
    </row>
    <row r="159" spans="1:5" ht="81.75" customHeight="1" x14ac:dyDescent="0.3">
      <c r="A159" s="110" t="s">
        <v>1036</v>
      </c>
      <c r="B159" s="44" t="s">
        <v>173</v>
      </c>
      <c r="C159" s="111">
        <f>SUM(C160:C161)</f>
        <v>86745000</v>
      </c>
      <c r="D159" s="111">
        <f t="shared" ref="D159:E159" si="73">SUM(D160:D161)</f>
        <v>86745000</v>
      </c>
      <c r="E159" s="111">
        <f t="shared" si="73"/>
        <v>86745000</v>
      </c>
    </row>
    <row r="160" spans="1:5" ht="31.15" hidden="1" customHeight="1" x14ac:dyDescent="0.3">
      <c r="A160" s="107" t="s">
        <v>969</v>
      </c>
      <c r="B160" s="108" t="s">
        <v>980</v>
      </c>
      <c r="C160" s="109">
        <v>86745000</v>
      </c>
      <c r="D160" s="109">
        <v>86745000</v>
      </c>
      <c r="E160" s="109">
        <v>86745000</v>
      </c>
    </row>
    <row r="161" spans="1:5" s="22" customFormat="1" ht="31.5" hidden="1" x14ac:dyDescent="0.3">
      <c r="A161" s="107" t="s">
        <v>174</v>
      </c>
      <c r="B161" s="108" t="s">
        <v>175</v>
      </c>
      <c r="C161" s="109">
        <v>0</v>
      </c>
      <c r="D161" s="109">
        <v>0</v>
      </c>
      <c r="E161" s="109">
        <v>0</v>
      </c>
    </row>
    <row r="162" spans="1:5" ht="87" customHeight="1" x14ac:dyDescent="0.3">
      <c r="A162" s="110" t="s">
        <v>176</v>
      </c>
      <c r="B162" s="44" t="s">
        <v>177</v>
      </c>
      <c r="C162" s="111">
        <f>SUM(C163:C164)</f>
        <v>6704000</v>
      </c>
      <c r="D162" s="111">
        <f t="shared" ref="D162:E162" si="74">SUM(D163:D164)</f>
        <v>6704000</v>
      </c>
      <c r="E162" s="111">
        <f t="shared" si="74"/>
        <v>6704000</v>
      </c>
    </row>
    <row r="163" spans="1:5" ht="31.15" hidden="1" customHeight="1" x14ac:dyDescent="0.3">
      <c r="A163" s="107" t="s">
        <v>969</v>
      </c>
      <c r="B163" s="108" t="s">
        <v>981</v>
      </c>
      <c r="C163" s="109">
        <v>6704000</v>
      </c>
      <c r="D163" s="109">
        <v>6704000</v>
      </c>
      <c r="E163" s="109">
        <v>6704000</v>
      </c>
    </row>
    <row r="164" spans="1:5" s="22" customFormat="1" ht="31.5" hidden="1" x14ac:dyDescent="0.3">
      <c r="A164" s="107" t="s">
        <v>174</v>
      </c>
      <c r="B164" s="108" t="s">
        <v>178</v>
      </c>
      <c r="C164" s="109">
        <v>0</v>
      </c>
      <c r="D164" s="114">
        <v>0</v>
      </c>
      <c r="E164" s="114">
        <v>0</v>
      </c>
    </row>
    <row r="165" spans="1:5" ht="80.45" customHeight="1" x14ac:dyDescent="0.3">
      <c r="A165" s="110" t="s">
        <v>179</v>
      </c>
      <c r="B165" s="44" t="s">
        <v>180</v>
      </c>
      <c r="C165" s="111">
        <f>SUM(C166:C167)</f>
        <v>3146000</v>
      </c>
      <c r="D165" s="111">
        <f t="shared" ref="D165:E165" si="75">SUM(D166:D167)</f>
        <v>3146000</v>
      </c>
      <c r="E165" s="111">
        <f t="shared" si="75"/>
        <v>3146000</v>
      </c>
    </row>
    <row r="166" spans="1:5" ht="30.75" hidden="1" customHeight="1" x14ac:dyDescent="0.3">
      <c r="A166" s="107" t="s">
        <v>969</v>
      </c>
      <c r="B166" s="108" t="s">
        <v>982</v>
      </c>
      <c r="C166" s="109">
        <v>3146000</v>
      </c>
      <c r="D166" s="109">
        <v>3146000</v>
      </c>
      <c r="E166" s="109">
        <v>3146000</v>
      </c>
    </row>
    <row r="167" spans="1:5" s="28" customFormat="1" ht="31.5" hidden="1" x14ac:dyDescent="0.3">
      <c r="A167" s="115" t="s">
        <v>174</v>
      </c>
      <c r="B167" s="108" t="s">
        <v>181</v>
      </c>
      <c r="C167" s="109">
        <v>0</v>
      </c>
      <c r="D167" s="116">
        <v>0</v>
      </c>
      <c r="E167" s="116">
        <v>0</v>
      </c>
    </row>
    <row r="168" spans="1:5" ht="81" customHeight="1" x14ac:dyDescent="0.3">
      <c r="A168" s="110" t="s">
        <v>182</v>
      </c>
      <c r="B168" s="44" t="s">
        <v>183</v>
      </c>
      <c r="C168" s="111">
        <f t="shared" ref="C168:E168" si="76">SUM(C169)</f>
        <v>2184000</v>
      </c>
      <c r="D168" s="111">
        <f t="shared" si="76"/>
        <v>2271000</v>
      </c>
      <c r="E168" s="111">
        <f t="shared" si="76"/>
        <v>2362000</v>
      </c>
    </row>
    <row r="169" spans="1:5" s="22" customFormat="1" ht="31.5" hidden="1" x14ac:dyDescent="0.3">
      <c r="A169" s="107" t="s">
        <v>969</v>
      </c>
      <c r="B169" s="108" t="s">
        <v>184</v>
      </c>
      <c r="C169" s="109">
        <v>2184000</v>
      </c>
      <c r="D169" s="109">
        <v>2271000</v>
      </c>
      <c r="E169" s="109">
        <v>2362000</v>
      </c>
    </row>
    <row r="170" spans="1:5" s="93" customFormat="1" ht="75" x14ac:dyDescent="0.3">
      <c r="A170" s="40" t="s">
        <v>958</v>
      </c>
      <c r="B170" s="41" t="s">
        <v>960</v>
      </c>
      <c r="C170" s="113">
        <f>C171</f>
        <v>8750000</v>
      </c>
      <c r="D170" s="113">
        <f t="shared" ref="D170:E170" si="77">D171</f>
        <v>0</v>
      </c>
      <c r="E170" s="113">
        <f t="shared" si="77"/>
        <v>0</v>
      </c>
    </row>
    <row r="171" spans="1:5" s="22" customFormat="1" ht="31.5" hidden="1" x14ac:dyDescent="0.3">
      <c r="A171" s="107" t="s">
        <v>959</v>
      </c>
      <c r="B171" s="108" t="s">
        <v>961</v>
      </c>
      <c r="C171" s="109">
        <v>8750000</v>
      </c>
      <c r="D171" s="109">
        <v>0</v>
      </c>
      <c r="E171" s="109">
        <v>0</v>
      </c>
    </row>
    <row r="172" spans="1:5" ht="83.45" customHeight="1" x14ac:dyDescent="0.3">
      <c r="A172" s="110" t="s">
        <v>185</v>
      </c>
      <c r="B172" s="44" t="s">
        <v>186</v>
      </c>
      <c r="C172" s="111">
        <f t="shared" ref="C172:E172" si="78">SUM(C173)</f>
        <v>90495000</v>
      </c>
      <c r="D172" s="111">
        <f t="shared" si="78"/>
        <v>101452000</v>
      </c>
      <c r="E172" s="111">
        <f t="shared" si="78"/>
        <v>108611000</v>
      </c>
    </row>
    <row r="173" spans="1:5" ht="87.6" customHeight="1" x14ac:dyDescent="0.3">
      <c r="A173" s="110" t="s">
        <v>187</v>
      </c>
      <c r="B173" s="44" t="s">
        <v>188</v>
      </c>
      <c r="C173" s="111">
        <f t="shared" ref="C173:E173" si="79">SUM(C174,C176)</f>
        <v>90495000</v>
      </c>
      <c r="D173" s="111">
        <f t="shared" si="79"/>
        <v>101452000</v>
      </c>
      <c r="E173" s="111">
        <f t="shared" si="79"/>
        <v>108611000</v>
      </c>
    </row>
    <row r="174" spans="1:5" ht="99" customHeight="1" x14ac:dyDescent="0.3">
      <c r="A174" s="110" t="s">
        <v>189</v>
      </c>
      <c r="B174" s="44" t="s">
        <v>190</v>
      </c>
      <c r="C174" s="111">
        <f t="shared" ref="C174:E174" si="80">SUM(C175)</f>
        <v>24440000</v>
      </c>
      <c r="D174" s="111">
        <f t="shared" si="80"/>
        <v>25348000</v>
      </c>
      <c r="E174" s="111">
        <f t="shared" si="80"/>
        <v>26804000</v>
      </c>
    </row>
    <row r="175" spans="1:5" s="22" customFormat="1" ht="37.5" hidden="1" x14ac:dyDescent="0.3">
      <c r="A175" s="107" t="s">
        <v>126</v>
      </c>
      <c r="B175" s="108" t="s">
        <v>191</v>
      </c>
      <c r="C175" s="109">
        <v>24440000</v>
      </c>
      <c r="D175" s="109">
        <v>25348000</v>
      </c>
      <c r="E175" s="109">
        <v>26804000</v>
      </c>
    </row>
    <row r="176" spans="1:5" ht="106.15" customHeight="1" x14ac:dyDescent="0.3">
      <c r="A176" s="110" t="s">
        <v>192</v>
      </c>
      <c r="B176" s="44" t="s">
        <v>193</v>
      </c>
      <c r="C176" s="111">
        <f t="shared" ref="C176:E176" si="81">SUM(C177)</f>
        <v>66055000</v>
      </c>
      <c r="D176" s="111">
        <f t="shared" si="81"/>
        <v>76104000</v>
      </c>
      <c r="E176" s="111">
        <f t="shared" si="81"/>
        <v>81807000</v>
      </c>
    </row>
    <row r="177" spans="1:6" s="29" customFormat="1" ht="37.5" hidden="1" x14ac:dyDescent="0.3">
      <c r="A177" s="107" t="s">
        <v>126</v>
      </c>
      <c r="B177" s="108" t="s">
        <v>194</v>
      </c>
      <c r="C177" s="109">
        <v>66055000</v>
      </c>
      <c r="D177" s="109">
        <v>76104000</v>
      </c>
      <c r="E177" s="109">
        <v>81807000</v>
      </c>
    </row>
    <row r="178" spans="1:6" ht="30.6" customHeight="1" x14ac:dyDescent="0.3">
      <c r="A178" s="110" t="s">
        <v>195</v>
      </c>
      <c r="B178" s="44" t="s">
        <v>196</v>
      </c>
      <c r="C178" s="111">
        <f t="shared" ref="C178:E178" si="82">SUM(C179)</f>
        <v>20772000</v>
      </c>
      <c r="D178" s="111">
        <f t="shared" si="82"/>
        <v>20772000</v>
      </c>
      <c r="E178" s="111">
        <f t="shared" si="82"/>
        <v>20772000</v>
      </c>
    </row>
    <row r="179" spans="1:6" ht="24" customHeight="1" x14ac:dyDescent="0.3">
      <c r="A179" s="110" t="s">
        <v>197</v>
      </c>
      <c r="B179" s="44" t="s">
        <v>198</v>
      </c>
      <c r="C179" s="111">
        <f t="shared" ref="C179:E179" si="83">SUM(C180,C183,C186,C193)</f>
        <v>20772000</v>
      </c>
      <c r="D179" s="111">
        <f t="shared" si="83"/>
        <v>20772000</v>
      </c>
      <c r="E179" s="111">
        <f t="shared" si="83"/>
        <v>20772000</v>
      </c>
    </row>
    <row r="180" spans="1:6" ht="24.75" customHeight="1" x14ac:dyDescent="0.3">
      <c r="A180" s="110" t="s">
        <v>199</v>
      </c>
      <c r="B180" s="44" t="s">
        <v>200</v>
      </c>
      <c r="C180" s="111">
        <f t="shared" ref="C180:E181" si="84">SUM(C181)</f>
        <v>5162000</v>
      </c>
      <c r="D180" s="111">
        <f t="shared" si="84"/>
        <v>5162000</v>
      </c>
      <c r="E180" s="111">
        <f t="shared" si="84"/>
        <v>5162000</v>
      </c>
    </row>
    <row r="181" spans="1:6" ht="63.75" customHeight="1" x14ac:dyDescent="0.3">
      <c r="A181" s="110" t="s">
        <v>201</v>
      </c>
      <c r="B181" s="44" t="s">
        <v>202</v>
      </c>
      <c r="C181" s="111">
        <f t="shared" si="84"/>
        <v>5162000</v>
      </c>
      <c r="D181" s="111">
        <f t="shared" si="84"/>
        <v>5162000</v>
      </c>
      <c r="E181" s="111">
        <f t="shared" si="84"/>
        <v>5162000</v>
      </c>
    </row>
    <row r="182" spans="1:6" s="30" customFormat="1" ht="36" hidden="1" customHeight="1" x14ac:dyDescent="0.3">
      <c r="A182" s="117" t="s">
        <v>203</v>
      </c>
      <c r="B182" s="118" t="s">
        <v>204</v>
      </c>
      <c r="C182" s="119">
        <v>5162000</v>
      </c>
      <c r="D182" s="119">
        <v>5162000</v>
      </c>
      <c r="E182" s="119">
        <v>5162000</v>
      </c>
      <c r="F182" s="102"/>
    </row>
    <row r="183" spans="1:6" s="30" customFormat="1" ht="24.75" customHeight="1" x14ac:dyDescent="0.3">
      <c r="A183" s="110" t="s">
        <v>205</v>
      </c>
      <c r="B183" s="44" t="s">
        <v>206</v>
      </c>
      <c r="C183" s="111">
        <f t="shared" ref="C183:E184" si="85">SUM(C184)</f>
        <v>1000</v>
      </c>
      <c r="D183" s="111">
        <f t="shared" si="85"/>
        <v>1000</v>
      </c>
      <c r="E183" s="111">
        <f t="shared" si="85"/>
        <v>1000</v>
      </c>
    </row>
    <row r="184" spans="1:6" ht="45.75" customHeight="1" x14ac:dyDescent="0.3">
      <c r="A184" s="110" t="s">
        <v>207</v>
      </c>
      <c r="B184" s="44" t="s">
        <v>208</v>
      </c>
      <c r="C184" s="111">
        <f t="shared" si="85"/>
        <v>1000</v>
      </c>
      <c r="D184" s="111">
        <f t="shared" si="85"/>
        <v>1000</v>
      </c>
      <c r="E184" s="111">
        <f t="shared" si="85"/>
        <v>1000</v>
      </c>
    </row>
    <row r="185" spans="1:6" s="30" customFormat="1" ht="36" hidden="1" customHeight="1" x14ac:dyDescent="0.3">
      <c r="A185" s="117" t="s">
        <v>203</v>
      </c>
      <c r="B185" s="118" t="s">
        <v>209</v>
      </c>
      <c r="C185" s="119">
        <v>1000</v>
      </c>
      <c r="D185" s="119">
        <v>1000</v>
      </c>
      <c r="E185" s="119">
        <v>1000</v>
      </c>
    </row>
    <row r="186" spans="1:6" ht="24" customHeight="1" x14ac:dyDescent="0.3">
      <c r="A186" s="110" t="s">
        <v>210</v>
      </c>
      <c r="B186" s="44" t="s">
        <v>211</v>
      </c>
      <c r="C186" s="111">
        <f t="shared" ref="C186:E186" si="86">SUM(C187,C190)</f>
        <v>4809000</v>
      </c>
      <c r="D186" s="111">
        <f t="shared" si="86"/>
        <v>4809000</v>
      </c>
      <c r="E186" s="111">
        <f t="shared" si="86"/>
        <v>4809000</v>
      </c>
    </row>
    <row r="187" spans="1:6" ht="23.25" customHeight="1" x14ac:dyDescent="0.3">
      <c r="A187" s="110" t="s">
        <v>212</v>
      </c>
      <c r="B187" s="44" t="s">
        <v>213</v>
      </c>
      <c r="C187" s="111">
        <f t="shared" ref="C187:E188" si="87">SUM(C188)</f>
        <v>2216000</v>
      </c>
      <c r="D187" s="111">
        <f t="shared" si="87"/>
        <v>2216000</v>
      </c>
      <c r="E187" s="111">
        <f t="shared" si="87"/>
        <v>2216000</v>
      </c>
    </row>
    <row r="188" spans="1:6" ht="40.15" customHeight="1" x14ac:dyDescent="0.3">
      <c r="A188" s="110" t="s">
        <v>214</v>
      </c>
      <c r="B188" s="44" t="s">
        <v>215</v>
      </c>
      <c r="C188" s="111">
        <f t="shared" si="87"/>
        <v>2216000</v>
      </c>
      <c r="D188" s="111">
        <f t="shared" si="87"/>
        <v>2216000</v>
      </c>
      <c r="E188" s="111">
        <f t="shared" si="87"/>
        <v>2216000</v>
      </c>
    </row>
    <row r="189" spans="1:6" s="30" customFormat="1" ht="36" hidden="1" customHeight="1" x14ac:dyDescent="0.3">
      <c r="A189" s="117" t="s">
        <v>203</v>
      </c>
      <c r="B189" s="118" t="s">
        <v>216</v>
      </c>
      <c r="C189" s="119">
        <v>2216000</v>
      </c>
      <c r="D189" s="119">
        <v>2216000</v>
      </c>
      <c r="E189" s="119">
        <v>2216000</v>
      </c>
    </row>
    <row r="190" spans="1:6" x14ac:dyDescent="0.3">
      <c r="A190" s="110" t="s">
        <v>217</v>
      </c>
      <c r="B190" s="44" t="s">
        <v>218</v>
      </c>
      <c r="C190" s="111">
        <f t="shared" ref="C190:E191" si="88">SUM(C191)</f>
        <v>2593000</v>
      </c>
      <c r="D190" s="111">
        <f t="shared" si="88"/>
        <v>2593000</v>
      </c>
      <c r="E190" s="111">
        <f t="shared" si="88"/>
        <v>2593000</v>
      </c>
    </row>
    <row r="191" spans="1:6" ht="45.6" customHeight="1" x14ac:dyDescent="0.3">
      <c r="A191" s="110" t="s">
        <v>219</v>
      </c>
      <c r="B191" s="44" t="s">
        <v>220</v>
      </c>
      <c r="C191" s="111">
        <f t="shared" si="88"/>
        <v>2593000</v>
      </c>
      <c r="D191" s="111">
        <f t="shared" si="88"/>
        <v>2593000</v>
      </c>
      <c r="E191" s="111">
        <f t="shared" si="88"/>
        <v>2593000</v>
      </c>
    </row>
    <row r="192" spans="1:6" s="30" customFormat="1" ht="36" hidden="1" customHeight="1" x14ac:dyDescent="0.3">
      <c r="A192" s="117" t="s">
        <v>203</v>
      </c>
      <c r="B192" s="118" t="s">
        <v>221</v>
      </c>
      <c r="C192" s="119">
        <v>2593000</v>
      </c>
      <c r="D192" s="119">
        <v>2593000</v>
      </c>
      <c r="E192" s="119">
        <v>2593000</v>
      </c>
    </row>
    <row r="193" spans="1:5" ht="43.9" customHeight="1" x14ac:dyDescent="0.3">
      <c r="A193" s="110" t="s">
        <v>222</v>
      </c>
      <c r="B193" s="44" t="s">
        <v>223</v>
      </c>
      <c r="C193" s="111">
        <f t="shared" ref="C193:E194" si="89">SUM(C194)</f>
        <v>10800000</v>
      </c>
      <c r="D193" s="111">
        <f t="shared" si="89"/>
        <v>10800000</v>
      </c>
      <c r="E193" s="111">
        <f t="shared" si="89"/>
        <v>10800000</v>
      </c>
    </row>
    <row r="194" spans="1:5" ht="62.45" customHeight="1" x14ac:dyDescent="0.3">
      <c r="A194" s="120" t="s">
        <v>224</v>
      </c>
      <c r="B194" s="44" t="s">
        <v>225</v>
      </c>
      <c r="C194" s="111">
        <f t="shared" si="89"/>
        <v>10800000</v>
      </c>
      <c r="D194" s="111">
        <f t="shared" si="89"/>
        <v>10800000</v>
      </c>
      <c r="E194" s="111">
        <f t="shared" si="89"/>
        <v>10800000</v>
      </c>
    </row>
    <row r="195" spans="1:5" s="30" customFormat="1" ht="36" hidden="1" customHeight="1" x14ac:dyDescent="0.3">
      <c r="A195" s="117" t="s">
        <v>203</v>
      </c>
      <c r="B195" s="118" t="s">
        <v>226</v>
      </c>
      <c r="C195" s="119">
        <v>10800000</v>
      </c>
      <c r="D195" s="119">
        <v>10800000</v>
      </c>
      <c r="E195" s="119">
        <v>10800000</v>
      </c>
    </row>
    <row r="196" spans="1:5" ht="24" customHeight="1" x14ac:dyDescent="0.3">
      <c r="A196" s="110" t="s">
        <v>227</v>
      </c>
      <c r="B196" s="44" t="s">
        <v>228</v>
      </c>
      <c r="C196" s="111">
        <f>SUM(C197,C203)</f>
        <v>7555000</v>
      </c>
      <c r="D196" s="111">
        <f>SUM(D197,D203)</f>
        <v>6542900</v>
      </c>
      <c r="E196" s="111">
        <f>SUM(E197,E203)</f>
        <v>6591800</v>
      </c>
    </row>
    <row r="197" spans="1:5" x14ac:dyDescent="0.3">
      <c r="A197" s="110" t="s">
        <v>229</v>
      </c>
      <c r="B197" s="44" t="s">
        <v>230</v>
      </c>
      <c r="C197" s="111">
        <f>SUM(C198)</f>
        <v>1327000</v>
      </c>
      <c r="D197" s="111">
        <f t="shared" ref="D197:E197" si="90">SUM(D198)</f>
        <v>1522000</v>
      </c>
      <c r="E197" s="111">
        <f t="shared" si="90"/>
        <v>1423000</v>
      </c>
    </row>
    <row r="198" spans="1:5" x14ac:dyDescent="0.3">
      <c r="A198" s="110" t="s">
        <v>231</v>
      </c>
      <c r="B198" s="44" t="s">
        <v>232</v>
      </c>
      <c r="C198" s="111">
        <f t="shared" ref="C198:E198" si="91">SUM(C199)</f>
        <v>1327000</v>
      </c>
      <c r="D198" s="111">
        <f t="shared" si="91"/>
        <v>1522000</v>
      </c>
      <c r="E198" s="111">
        <f t="shared" si="91"/>
        <v>1423000</v>
      </c>
    </row>
    <row r="199" spans="1:5" ht="25.5" customHeight="1" x14ac:dyDescent="0.3">
      <c r="A199" s="110" t="s">
        <v>233</v>
      </c>
      <c r="B199" s="44" t="s">
        <v>234</v>
      </c>
      <c r="C199" s="111">
        <f>SUM(C200:C202)</f>
        <v>1327000</v>
      </c>
      <c r="D199" s="111">
        <f t="shared" ref="D199:E199" si="92">SUM(D200:D202)</f>
        <v>1522000</v>
      </c>
      <c r="E199" s="111">
        <f t="shared" si="92"/>
        <v>1423000</v>
      </c>
    </row>
    <row r="200" spans="1:5" s="28" customFormat="1" ht="31.15" hidden="1" customHeight="1" x14ac:dyDescent="0.3">
      <c r="A200" s="107" t="s">
        <v>244</v>
      </c>
      <c r="B200" s="108" t="s">
        <v>820</v>
      </c>
      <c r="C200" s="109">
        <v>406000</v>
      </c>
      <c r="D200" s="109">
        <v>522000</v>
      </c>
      <c r="E200" s="109">
        <v>414000</v>
      </c>
    </row>
    <row r="201" spans="1:5" s="28" customFormat="1" ht="31.15" hidden="1" customHeight="1" x14ac:dyDescent="0.3">
      <c r="A201" s="107" t="s">
        <v>246</v>
      </c>
      <c r="B201" s="108" t="s">
        <v>821</v>
      </c>
      <c r="C201" s="109">
        <v>79000</v>
      </c>
      <c r="D201" s="109">
        <v>84000</v>
      </c>
      <c r="E201" s="109">
        <v>80000</v>
      </c>
    </row>
    <row r="202" spans="1:5" s="22" customFormat="1" ht="31.15" hidden="1" customHeight="1" x14ac:dyDescent="0.3">
      <c r="A202" s="107" t="s">
        <v>147</v>
      </c>
      <c r="B202" s="108" t="s">
        <v>235</v>
      </c>
      <c r="C202" s="109">
        <v>842000</v>
      </c>
      <c r="D202" s="109">
        <v>916000</v>
      </c>
      <c r="E202" s="109">
        <v>929000</v>
      </c>
    </row>
    <row r="203" spans="1:5" x14ac:dyDescent="0.3">
      <c r="A203" s="110" t="s">
        <v>236</v>
      </c>
      <c r="B203" s="44" t="s">
        <v>237</v>
      </c>
      <c r="C203" s="111">
        <f t="shared" ref="C203:E203" si="93">SUM(C204,C211)</f>
        <v>6228000</v>
      </c>
      <c r="D203" s="111">
        <f t="shared" si="93"/>
        <v>5020900</v>
      </c>
      <c r="E203" s="111">
        <f t="shared" si="93"/>
        <v>5168800</v>
      </c>
    </row>
    <row r="204" spans="1:5" ht="27" customHeight="1" x14ac:dyDescent="0.3">
      <c r="A204" s="110" t="s">
        <v>238</v>
      </c>
      <c r="B204" s="44" t="s">
        <v>239</v>
      </c>
      <c r="C204" s="111">
        <f t="shared" ref="C204:E204" si="94">SUM(C205)</f>
        <v>2344000</v>
      </c>
      <c r="D204" s="111">
        <f t="shared" si="94"/>
        <v>597000</v>
      </c>
      <c r="E204" s="111">
        <f t="shared" si="94"/>
        <v>621000</v>
      </c>
    </row>
    <row r="205" spans="1:5" ht="39.75" customHeight="1" x14ac:dyDescent="0.3">
      <c r="A205" s="110" t="s">
        <v>240</v>
      </c>
      <c r="B205" s="44" t="s">
        <v>241</v>
      </c>
      <c r="C205" s="111">
        <f>SUM(C206:C210)</f>
        <v>2344000</v>
      </c>
      <c r="D205" s="111">
        <f t="shared" ref="D205:E205" si="95">SUM(D206:D210)</f>
        <v>597000</v>
      </c>
      <c r="E205" s="111">
        <f t="shared" si="95"/>
        <v>621000</v>
      </c>
    </row>
    <row r="206" spans="1:5" ht="31.15" hidden="1" customHeight="1" x14ac:dyDescent="0.3">
      <c r="A206" s="107" t="s">
        <v>242</v>
      </c>
      <c r="B206" s="108" t="s">
        <v>243</v>
      </c>
      <c r="C206" s="109">
        <v>1643000</v>
      </c>
      <c r="D206" s="109">
        <v>0</v>
      </c>
      <c r="E206" s="109">
        <v>0</v>
      </c>
    </row>
    <row r="207" spans="1:5" ht="31.15" hidden="1" customHeight="1" x14ac:dyDescent="0.3">
      <c r="A207" s="107" t="s">
        <v>244</v>
      </c>
      <c r="B207" s="108" t="s">
        <v>245</v>
      </c>
      <c r="C207" s="109">
        <v>528000</v>
      </c>
      <c r="D207" s="109">
        <v>550000</v>
      </c>
      <c r="E207" s="109">
        <v>572000</v>
      </c>
    </row>
    <row r="208" spans="1:5" ht="31.15" hidden="1" customHeight="1" x14ac:dyDescent="0.3">
      <c r="A208" s="107" t="s">
        <v>246</v>
      </c>
      <c r="B208" s="108" t="s">
        <v>247</v>
      </c>
      <c r="C208" s="109">
        <v>45000</v>
      </c>
      <c r="D208" s="109">
        <v>47000</v>
      </c>
      <c r="E208" s="109">
        <v>49000</v>
      </c>
    </row>
    <row r="209" spans="1:5" s="28" customFormat="1" ht="31.15" hidden="1" customHeight="1" x14ac:dyDescent="0.3">
      <c r="A209" s="107" t="s">
        <v>822</v>
      </c>
      <c r="B209" s="108" t="s">
        <v>823</v>
      </c>
      <c r="C209" s="109">
        <v>107000</v>
      </c>
      <c r="D209" s="109">
        <v>0</v>
      </c>
      <c r="E209" s="109">
        <v>0</v>
      </c>
    </row>
    <row r="210" spans="1:5" s="28" customFormat="1" ht="31.15" hidden="1" customHeight="1" x14ac:dyDescent="0.3">
      <c r="A210" s="107" t="s">
        <v>174</v>
      </c>
      <c r="B210" s="108" t="s">
        <v>800</v>
      </c>
      <c r="C210" s="109">
        <v>21000</v>
      </c>
      <c r="D210" s="109">
        <v>0</v>
      </c>
      <c r="E210" s="109">
        <v>0</v>
      </c>
    </row>
    <row r="211" spans="1:5" x14ac:dyDescent="0.3">
      <c r="A211" s="110" t="s">
        <v>248</v>
      </c>
      <c r="B211" s="44" t="s">
        <v>249</v>
      </c>
      <c r="C211" s="111">
        <f t="shared" ref="C211:E211" si="96">SUM(C212)</f>
        <v>3884000</v>
      </c>
      <c r="D211" s="111">
        <f t="shared" si="96"/>
        <v>4423900</v>
      </c>
      <c r="E211" s="111">
        <f t="shared" si="96"/>
        <v>4547800</v>
      </c>
    </row>
    <row r="212" spans="1:5" ht="24" customHeight="1" x14ac:dyDescent="0.3">
      <c r="A212" s="110" t="s">
        <v>250</v>
      </c>
      <c r="B212" s="44" t="s">
        <v>251</v>
      </c>
      <c r="C212" s="111">
        <f>SUM(C213,C215,C224,C218,C232)</f>
        <v>3884000</v>
      </c>
      <c r="D212" s="111">
        <f>SUM(D213,D215,D224,D218,D232)</f>
        <v>4423900</v>
      </c>
      <c r="E212" s="111">
        <f>SUM(E213,E215,E224,E218,E232)</f>
        <v>4547800</v>
      </c>
    </row>
    <row r="213" spans="1:5" ht="33.75" customHeight="1" x14ac:dyDescent="0.3">
      <c r="A213" s="110" t="s">
        <v>252</v>
      </c>
      <c r="B213" s="44" t="s">
        <v>253</v>
      </c>
      <c r="C213" s="111">
        <f>SUM(C214)</f>
        <v>37000</v>
      </c>
      <c r="D213" s="111">
        <f t="shared" ref="D213:E213" si="97">SUM(D214)</f>
        <v>171000</v>
      </c>
      <c r="E213" s="111">
        <f t="shared" si="97"/>
        <v>113000</v>
      </c>
    </row>
    <row r="214" spans="1:5" s="28" customFormat="1" ht="36" hidden="1" customHeight="1" x14ac:dyDescent="0.3">
      <c r="A214" s="107" t="s">
        <v>126</v>
      </c>
      <c r="B214" s="108" t="s">
        <v>254</v>
      </c>
      <c r="C214" s="109">
        <v>37000</v>
      </c>
      <c r="D214" s="109">
        <v>171000</v>
      </c>
      <c r="E214" s="109">
        <v>113000</v>
      </c>
    </row>
    <row r="215" spans="1:5" ht="49.9" customHeight="1" x14ac:dyDescent="0.3">
      <c r="A215" s="110" t="s">
        <v>255</v>
      </c>
      <c r="B215" s="44" t="s">
        <v>256</v>
      </c>
      <c r="C215" s="111">
        <f>SUM(C217,C216)</f>
        <v>66000</v>
      </c>
      <c r="D215" s="111">
        <f t="shared" ref="D215:E215" si="98">SUM(D217,D216)</f>
        <v>42000</v>
      </c>
      <c r="E215" s="111">
        <f t="shared" si="98"/>
        <v>41000</v>
      </c>
    </row>
    <row r="216" spans="1:5" s="22" customFormat="1" ht="31.5" hidden="1" x14ac:dyDescent="0.3">
      <c r="A216" s="107" t="s">
        <v>246</v>
      </c>
      <c r="B216" s="121" t="s">
        <v>1143</v>
      </c>
      <c r="C216" s="109">
        <v>31000</v>
      </c>
      <c r="D216" s="109">
        <v>31000</v>
      </c>
      <c r="E216" s="109">
        <v>41000</v>
      </c>
    </row>
    <row r="217" spans="1:5" s="22" customFormat="1" ht="36" hidden="1" customHeight="1" x14ac:dyDescent="0.3">
      <c r="A217" s="107" t="s">
        <v>126</v>
      </c>
      <c r="B217" s="108" t="s">
        <v>257</v>
      </c>
      <c r="C217" s="109">
        <v>35000</v>
      </c>
      <c r="D217" s="109">
        <v>11000</v>
      </c>
      <c r="E217" s="109">
        <v>0</v>
      </c>
    </row>
    <row r="218" spans="1:5" s="93" customFormat="1" ht="45.6" customHeight="1" x14ac:dyDescent="0.3">
      <c r="A218" s="40" t="s">
        <v>824</v>
      </c>
      <c r="B218" s="41" t="s">
        <v>825</v>
      </c>
      <c r="C218" s="113">
        <f>SUM(C219:C223)</f>
        <v>789000</v>
      </c>
      <c r="D218" s="113">
        <f t="shared" ref="D218:E218" si="99">SUM(D219:D223)</f>
        <v>1195900</v>
      </c>
      <c r="E218" s="113">
        <f t="shared" si="99"/>
        <v>1064000</v>
      </c>
    </row>
    <row r="219" spans="1:5" s="22" customFormat="1" ht="31.15" hidden="1" customHeight="1" x14ac:dyDescent="0.3">
      <c r="A219" s="107" t="s">
        <v>244</v>
      </c>
      <c r="B219" s="108" t="s">
        <v>1144</v>
      </c>
      <c r="C219" s="109">
        <v>171000</v>
      </c>
      <c r="D219" s="109">
        <v>160000</v>
      </c>
      <c r="E219" s="109">
        <v>145000</v>
      </c>
    </row>
    <row r="220" spans="1:5" s="22" customFormat="1" ht="31.15" hidden="1" customHeight="1" x14ac:dyDescent="0.3">
      <c r="A220" s="107" t="s">
        <v>246</v>
      </c>
      <c r="B220" s="108" t="s">
        <v>1000</v>
      </c>
      <c r="C220" s="109">
        <v>89000</v>
      </c>
      <c r="D220" s="109">
        <v>387000</v>
      </c>
      <c r="E220" s="109">
        <v>178000</v>
      </c>
    </row>
    <row r="221" spans="1:5" s="22" customFormat="1" ht="31.15" hidden="1" customHeight="1" x14ac:dyDescent="0.3">
      <c r="A221" s="107" t="s">
        <v>260</v>
      </c>
      <c r="B221" s="108" t="s">
        <v>1145</v>
      </c>
      <c r="C221" s="109">
        <v>19000</v>
      </c>
      <c r="D221" s="109">
        <v>25000</v>
      </c>
      <c r="E221" s="109">
        <v>28000</v>
      </c>
    </row>
    <row r="222" spans="1:5" s="22" customFormat="1" ht="31.15" hidden="1" customHeight="1" x14ac:dyDescent="0.3">
      <c r="A222" s="107" t="s">
        <v>822</v>
      </c>
      <c r="B222" s="108" t="s">
        <v>1146</v>
      </c>
      <c r="C222" s="109">
        <v>275000</v>
      </c>
      <c r="D222" s="109">
        <v>313900</v>
      </c>
      <c r="E222" s="109">
        <v>360000</v>
      </c>
    </row>
    <row r="223" spans="1:5" s="22" customFormat="1" ht="31.15" hidden="1" customHeight="1" x14ac:dyDescent="0.3">
      <c r="A223" s="107" t="s">
        <v>147</v>
      </c>
      <c r="B223" s="108" t="s">
        <v>1147</v>
      </c>
      <c r="C223" s="109">
        <v>235000</v>
      </c>
      <c r="D223" s="109">
        <v>310000</v>
      </c>
      <c r="E223" s="109">
        <v>353000</v>
      </c>
    </row>
    <row r="224" spans="1:5" ht="23.25" customHeight="1" x14ac:dyDescent="0.3">
      <c r="A224" s="110" t="s">
        <v>258</v>
      </c>
      <c r="B224" s="44" t="s">
        <v>259</v>
      </c>
      <c r="C224" s="111">
        <f>SUM(C225:C231)</f>
        <v>1105000</v>
      </c>
      <c r="D224" s="111">
        <f t="shared" ref="D224:E224" si="100">SUM(D225:D231)</f>
        <v>988000</v>
      </c>
      <c r="E224" s="111">
        <f t="shared" si="100"/>
        <v>1153000</v>
      </c>
    </row>
    <row r="225" spans="1:5" s="22" customFormat="1" ht="30.75" hidden="1" customHeight="1" x14ac:dyDescent="0.3">
      <c r="A225" s="107" t="s">
        <v>242</v>
      </c>
      <c r="B225" s="121" t="s">
        <v>1148</v>
      </c>
      <c r="C225" s="109">
        <v>51000</v>
      </c>
      <c r="D225" s="109">
        <v>55000</v>
      </c>
      <c r="E225" s="109">
        <v>44000</v>
      </c>
    </row>
    <row r="226" spans="1:5" s="28" customFormat="1" ht="31.15" hidden="1" customHeight="1" x14ac:dyDescent="0.3">
      <c r="A226" s="107" t="s">
        <v>969</v>
      </c>
      <c r="B226" s="108" t="s">
        <v>826</v>
      </c>
      <c r="C226" s="122">
        <v>153000</v>
      </c>
      <c r="D226" s="122">
        <v>182000</v>
      </c>
      <c r="E226" s="122">
        <v>231000</v>
      </c>
    </row>
    <row r="227" spans="1:5" s="28" customFormat="1" ht="31.15" hidden="1" customHeight="1" x14ac:dyDescent="0.3">
      <c r="A227" s="107" t="s">
        <v>244</v>
      </c>
      <c r="B227" s="108" t="s">
        <v>1149</v>
      </c>
      <c r="C227" s="122">
        <v>26000</v>
      </c>
      <c r="D227" s="122">
        <v>19000</v>
      </c>
      <c r="E227" s="122">
        <v>26000</v>
      </c>
    </row>
    <row r="228" spans="1:5" s="28" customFormat="1" ht="31.15" hidden="1" customHeight="1" x14ac:dyDescent="0.3">
      <c r="A228" s="107" t="s">
        <v>246</v>
      </c>
      <c r="B228" s="108" t="s">
        <v>1150</v>
      </c>
      <c r="C228" s="122">
        <v>68000</v>
      </c>
      <c r="D228" s="122">
        <v>80000</v>
      </c>
      <c r="E228" s="122">
        <v>90000</v>
      </c>
    </row>
    <row r="229" spans="1:5" s="22" customFormat="1" ht="31.15" hidden="1" customHeight="1" x14ac:dyDescent="0.3">
      <c r="A229" s="107" t="s">
        <v>260</v>
      </c>
      <c r="B229" s="108" t="s">
        <v>261</v>
      </c>
      <c r="C229" s="109">
        <v>228000</v>
      </c>
      <c r="D229" s="109">
        <v>172000</v>
      </c>
      <c r="E229" s="109">
        <v>191000</v>
      </c>
    </row>
    <row r="230" spans="1:5" s="22" customFormat="1" ht="31.15" hidden="1" customHeight="1" x14ac:dyDescent="0.3">
      <c r="A230" s="107" t="s">
        <v>147</v>
      </c>
      <c r="B230" s="108" t="s">
        <v>1001</v>
      </c>
      <c r="C230" s="109">
        <v>352000</v>
      </c>
      <c r="D230" s="109">
        <v>306000</v>
      </c>
      <c r="E230" s="109">
        <v>339000</v>
      </c>
    </row>
    <row r="231" spans="1:5" s="22" customFormat="1" ht="31.15" hidden="1" customHeight="1" x14ac:dyDescent="0.3">
      <c r="A231" s="107" t="s">
        <v>174</v>
      </c>
      <c r="B231" s="108" t="s">
        <v>1151</v>
      </c>
      <c r="C231" s="109">
        <v>227000</v>
      </c>
      <c r="D231" s="109">
        <v>174000</v>
      </c>
      <c r="E231" s="109">
        <v>232000</v>
      </c>
    </row>
    <row r="232" spans="1:5" s="93" customFormat="1" ht="42" customHeight="1" x14ac:dyDescent="0.3">
      <c r="A232" s="40" t="s">
        <v>1059</v>
      </c>
      <c r="B232" s="41" t="s">
        <v>827</v>
      </c>
      <c r="C232" s="113">
        <f>C233</f>
        <v>1887000</v>
      </c>
      <c r="D232" s="113">
        <f t="shared" ref="D232:E232" si="101">D233</f>
        <v>2027000</v>
      </c>
      <c r="E232" s="113">
        <f t="shared" si="101"/>
        <v>2176800</v>
      </c>
    </row>
    <row r="233" spans="1:5" s="22" customFormat="1" ht="31.15" hidden="1" customHeight="1" x14ac:dyDescent="0.3">
      <c r="A233" s="107" t="s">
        <v>174</v>
      </c>
      <c r="B233" s="108" t="s">
        <v>828</v>
      </c>
      <c r="C233" s="109">
        <v>1887000</v>
      </c>
      <c r="D233" s="109">
        <v>2027000</v>
      </c>
      <c r="E233" s="109">
        <v>2176800</v>
      </c>
    </row>
    <row r="234" spans="1:5" ht="29.25" customHeight="1" x14ac:dyDescent="0.3">
      <c r="A234" s="110" t="s">
        <v>262</v>
      </c>
      <c r="B234" s="44" t="s">
        <v>263</v>
      </c>
      <c r="C234" s="111">
        <f>SUM(C235,C244,C252)</f>
        <v>218821000</v>
      </c>
      <c r="D234" s="111">
        <f>SUM(D235,D244,D252)</f>
        <v>142979000</v>
      </c>
      <c r="E234" s="111">
        <f>SUM(E235,E244,E252)</f>
        <v>124903000</v>
      </c>
    </row>
    <row r="235" spans="1:5" ht="67.5" customHeight="1" x14ac:dyDescent="0.3">
      <c r="A235" s="110" t="s">
        <v>264</v>
      </c>
      <c r="B235" s="44" t="s">
        <v>265</v>
      </c>
      <c r="C235" s="111">
        <f>SUM(C236,C239)</f>
        <v>113648000</v>
      </c>
      <c r="D235" s="111">
        <f>SUM(D236,D239)</f>
        <v>47204000</v>
      </c>
      <c r="E235" s="111">
        <f>SUM(E236,E239)</f>
        <v>31676000</v>
      </c>
    </row>
    <row r="236" spans="1:5" ht="80.45" customHeight="1" x14ac:dyDescent="0.3">
      <c r="A236" s="110" t="s">
        <v>266</v>
      </c>
      <c r="B236" s="44" t="s">
        <v>267</v>
      </c>
      <c r="C236" s="111">
        <f>SUM(C237)</f>
        <v>105073000</v>
      </c>
      <c r="D236" s="111">
        <f>SUM(D237)</f>
        <v>36726000</v>
      </c>
      <c r="E236" s="111">
        <f>SUM(E237)</f>
        <v>23123000</v>
      </c>
    </row>
    <row r="237" spans="1:5" ht="84" customHeight="1" x14ac:dyDescent="0.3">
      <c r="A237" s="110" t="s">
        <v>268</v>
      </c>
      <c r="B237" s="44" t="s">
        <v>269</v>
      </c>
      <c r="C237" s="111">
        <f t="shared" ref="C237:E237" si="102">SUM(C238)</f>
        <v>105073000</v>
      </c>
      <c r="D237" s="111">
        <f t="shared" si="102"/>
        <v>36726000</v>
      </c>
      <c r="E237" s="111">
        <f t="shared" si="102"/>
        <v>23123000</v>
      </c>
    </row>
    <row r="238" spans="1:5" s="22" customFormat="1" ht="31.5" hidden="1" x14ac:dyDescent="0.3">
      <c r="A238" s="107" t="s">
        <v>969</v>
      </c>
      <c r="B238" s="108" t="s">
        <v>270</v>
      </c>
      <c r="C238" s="123">
        <v>105073000</v>
      </c>
      <c r="D238" s="123">
        <v>36726000</v>
      </c>
      <c r="E238" s="123">
        <v>23123000</v>
      </c>
    </row>
    <row r="239" spans="1:5" ht="78.75" customHeight="1" x14ac:dyDescent="0.3">
      <c r="A239" s="110" t="s">
        <v>271</v>
      </c>
      <c r="B239" s="44" t="s">
        <v>272</v>
      </c>
      <c r="C239" s="111">
        <f>SUM(C242,C240)</f>
        <v>8575000</v>
      </c>
      <c r="D239" s="111">
        <f>SUM(D242,D240)</f>
        <v>10478000</v>
      </c>
      <c r="E239" s="111">
        <f>SUM(E242,E240)</f>
        <v>8553000</v>
      </c>
    </row>
    <row r="240" spans="1:5" ht="72" customHeight="1" x14ac:dyDescent="0.3">
      <c r="A240" s="110" t="s">
        <v>829</v>
      </c>
      <c r="B240" s="44" t="s">
        <v>830</v>
      </c>
      <c r="C240" s="111">
        <f>C241</f>
        <v>20000</v>
      </c>
      <c r="D240" s="111">
        <f t="shared" ref="D240:E240" si="103">D241</f>
        <v>0</v>
      </c>
      <c r="E240" s="111">
        <f t="shared" si="103"/>
        <v>0</v>
      </c>
    </row>
    <row r="241" spans="1:5" s="28" customFormat="1" ht="31.5" hidden="1" x14ac:dyDescent="0.3">
      <c r="A241" s="107" t="s">
        <v>246</v>
      </c>
      <c r="B241" s="108" t="s">
        <v>831</v>
      </c>
      <c r="C241" s="122">
        <v>20000</v>
      </c>
      <c r="D241" s="122">
        <v>0</v>
      </c>
      <c r="E241" s="122">
        <v>0</v>
      </c>
    </row>
    <row r="242" spans="1:5" ht="81.75" customHeight="1" x14ac:dyDescent="0.3">
      <c r="A242" s="110" t="s">
        <v>273</v>
      </c>
      <c r="B242" s="44" t="s">
        <v>274</v>
      </c>
      <c r="C242" s="111">
        <f t="shared" ref="C242:E242" si="104">SUM(C243)</f>
        <v>8555000</v>
      </c>
      <c r="D242" s="111">
        <f t="shared" si="104"/>
        <v>10478000</v>
      </c>
      <c r="E242" s="111">
        <f t="shared" si="104"/>
        <v>8553000</v>
      </c>
    </row>
    <row r="243" spans="1:5" s="22" customFormat="1" ht="31.5" hidden="1" x14ac:dyDescent="0.3">
      <c r="A243" s="107" t="s">
        <v>969</v>
      </c>
      <c r="B243" s="108" t="s">
        <v>275</v>
      </c>
      <c r="C243" s="123">
        <v>8555000</v>
      </c>
      <c r="D243" s="123">
        <v>10478000</v>
      </c>
      <c r="E243" s="123">
        <v>8553000</v>
      </c>
    </row>
    <row r="244" spans="1:5" ht="37.9" customHeight="1" x14ac:dyDescent="0.3">
      <c r="A244" s="110" t="s">
        <v>276</v>
      </c>
      <c r="B244" s="44" t="s">
        <v>277</v>
      </c>
      <c r="C244" s="111">
        <f t="shared" ref="C244:E244" si="105">SUM(C245,C248)</f>
        <v>98851000</v>
      </c>
      <c r="D244" s="111">
        <f t="shared" si="105"/>
        <v>89415000</v>
      </c>
      <c r="E244" s="111">
        <f t="shared" si="105"/>
        <v>86947000</v>
      </c>
    </row>
    <row r="245" spans="1:5" ht="30.75" customHeight="1" x14ac:dyDescent="0.3">
      <c r="A245" s="110" t="s">
        <v>278</v>
      </c>
      <c r="B245" s="44" t="s">
        <v>279</v>
      </c>
      <c r="C245" s="111">
        <f t="shared" ref="C245:E246" si="106">SUM(C246)</f>
        <v>79002000</v>
      </c>
      <c r="D245" s="111">
        <f t="shared" si="106"/>
        <v>79824000</v>
      </c>
      <c r="E245" s="111">
        <f t="shared" si="106"/>
        <v>79453000</v>
      </c>
    </row>
    <row r="246" spans="1:5" ht="41.25" customHeight="1" x14ac:dyDescent="0.3">
      <c r="A246" s="110" t="s">
        <v>280</v>
      </c>
      <c r="B246" s="44" t="s">
        <v>281</v>
      </c>
      <c r="C246" s="111">
        <f t="shared" si="106"/>
        <v>79002000</v>
      </c>
      <c r="D246" s="111">
        <f t="shared" si="106"/>
        <v>79824000</v>
      </c>
      <c r="E246" s="111">
        <f t="shared" si="106"/>
        <v>79453000</v>
      </c>
    </row>
    <row r="247" spans="1:5" s="22" customFormat="1" ht="31.5" hidden="1" x14ac:dyDescent="0.3">
      <c r="A247" s="107" t="s">
        <v>147</v>
      </c>
      <c r="B247" s="108" t="s">
        <v>282</v>
      </c>
      <c r="C247" s="123">
        <v>79002000</v>
      </c>
      <c r="D247" s="123">
        <v>79824000</v>
      </c>
      <c r="E247" s="123">
        <v>79453000</v>
      </c>
    </row>
    <row r="248" spans="1:5" ht="39.75" customHeight="1" x14ac:dyDescent="0.3">
      <c r="A248" s="110" t="s">
        <v>283</v>
      </c>
      <c r="B248" s="44" t="s">
        <v>284</v>
      </c>
      <c r="C248" s="111">
        <f t="shared" ref="C248:E248" si="107">SUM(C249)</f>
        <v>19849000</v>
      </c>
      <c r="D248" s="111">
        <f t="shared" si="107"/>
        <v>9591000</v>
      </c>
      <c r="E248" s="111">
        <f t="shared" si="107"/>
        <v>7494000</v>
      </c>
    </row>
    <row r="249" spans="1:5" ht="39.75" customHeight="1" x14ac:dyDescent="0.3">
      <c r="A249" s="110" t="s">
        <v>285</v>
      </c>
      <c r="B249" s="44" t="s">
        <v>286</v>
      </c>
      <c r="C249" s="111">
        <f t="shared" ref="C249:E249" si="108">SUM(C250:C251)</f>
        <v>19849000</v>
      </c>
      <c r="D249" s="111">
        <f t="shared" si="108"/>
        <v>9591000</v>
      </c>
      <c r="E249" s="111">
        <f t="shared" si="108"/>
        <v>7494000</v>
      </c>
    </row>
    <row r="250" spans="1:5" s="22" customFormat="1" ht="31.5" hidden="1" x14ac:dyDescent="0.3">
      <c r="A250" s="107" t="s">
        <v>969</v>
      </c>
      <c r="B250" s="108" t="s">
        <v>287</v>
      </c>
      <c r="C250" s="123">
        <v>12456000</v>
      </c>
      <c r="D250" s="123">
        <v>3083000</v>
      </c>
      <c r="E250" s="123">
        <v>1002000</v>
      </c>
    </row>
    <row r="251" spans="1:5" s="22" customFormat="1" ht="31.5" hidden="1" x14ac:dyDescent="0.3">
      <c r="A251" s="107" t="s">
        <v>147</v>
      </c>
      <c r="B251" s="108" t="s">
        <v>288</v>
      </c>
      <c r="C251" s="123">
        <v>7393000</v>
      </c>
      <c r="D251" s="123">
        <v>6508000</v>
      </c>
      <c r="E251" s="123">
        <v>6492000</v>
      </c>
    </row>
    <row r="252" spans="1:5" s="93" customFormat="1" ht="60.75" customHeight="1" x14ac:dyDescent="0.3">
      <c r="A252" s="40" t="s">
        <v>1004</v>
      </c>
      <c r="B252" s="41" t="s">
        <v>1005</v>
      </c>
      <c r="C252" s="42">
        <f>C253</f>
        <v>6322000</v>
      </c>
      <c r="D252" s="42">
        <f t="shared" ref="D252:E252" si="109">D253</f>
        <v>6360000</v>
      </c>
      <c r="E252" s="42">
        <f t="shared" si="109"/>
        <v>6280000</v>
      </c>
    </row>
    <row r="253" spans="1:5" s="93" customFormat="1" ht="64.900000000000006" customHeight="1" x14ac:dyDescent="0.3">
      <c r="A253" s="40" t="s">
        <v>1003</v>
      </c>
      <c r="B253" s="41" t="s">
        <v>1006</v>
      </c>
      <c r="C253" s="42">
        <f>C254</f>
        <v>6322000</v>
      </c>
      <c r="D253" s="42">
        <f t="shared" ref="D253:E253" si="110">D254</f>
        <v>6360000</v>
      </c>
      <c r="E253" s="42">
        <f t="shared" si="110"/>
        <v>6280000</v>
      </c>
    </row>
    <row r="254" spans="1:5" s="93" customFormat="1" ht="67.150000000000006" customHeight="1" x14ac:dyDescent="0.3">
      <c r="A254" s="40" t="s">
        <v>1002</v>
      </c>
      <c r="B254" s="41" t="s">
        <v>1007</v>
      </c>
      <c r="C254" s="42">
        <f>C255</f>
        <v>6322000</v>
      </c>
      <c r="D254" s="42">
        <f t="shared" ref="D254:E254" si="111">D255</f>
        <v>6360000</v>
      </c>
      <c r="E254" s="42">
        <f t="shared" si="111"/>
        <v>6280000</v>
      </c>
    </row>
    <row r="255" spans="1:5" s="22" customFormat="1" ht="31.5" hidden="1" x14ac:dyDescent="0.3">
      <c r="A255" s="107" t="s">
        <v>147</v>
      </c>
      <c r="B255" s="108" t="s">
        <v>1008</v>
      </c>
      <c r="C255" s="123">
        <v>6322000</v>
      </c>
      <c r="D255" s="123">
        <v>6360000</v>
      </c>
      <c r="E255" s="123">
        <v>6280000</v>
      </c>
    </row>
    <row r="256" spans="1:5" s="22" customFormat="1" hidden="1" x14ac:dyDescent="0.3">
      <c r="A256" s="110" t="s">
        <v>758</v>
      </c>
      <c r="B256" s="44" t="s">
        <v>289</v>
      </c>
      <c r="C256" s="111">
        <f>SUM(C257)</f>
        <v>0</v>
      </c>
      <c r="D256" s="111">
        <f t="shared" ref="D256:E257" si="112">SUM(D257)</f>
        <v>0</v>
      </c>
      <c r="E256" s="111">
        <f t="shared" si="112"/>
        <v>0</v>
      </c>
    </row>
    <row r="257" spans="1:5" s="22" customFormat="1" ht="37.5" hidden="1" x14ac:dyDescent="0.3">
      <c r="A257" s="110" t="s">
        <v>290</v>
      </c>
      <c r="B257" s="44" t="s">
        <v>291</v>
      </c>
      <c r="C257" s="111">
        <f>SUM(C258)</f>
        <v>0</v>
      </c>
      <c r="D257" s="111">
        <f t="shared" si="112"/>
        <v>0</v>
      </c>
      <c r="E257" s="111">
        <f t="shared" si="112"/>
        <v>0</v>
      </c>
    </row>
    <row r="258" spans="1:5" s="22" customFormat="1" ht="37.5" hidden="1" x14ac:dyDescent="0.3">
      <c r="A258" s="110" t="s">
        <v>759</v>
      </c>
      <c r="B258" s="44" t="s">
        <v>292</v>
      </c>
      <c r="C258" s="111">
        <f>SUM(C259:C260)</f>
        <v>0</v>
      </c>
      <c r="D258" s="111">
        <f t="shared" ref="D258:E258" si="113">SUM(D259:D260)</f>
        <v>0</v>
      </c>
      <c r="E258" s="111">
        <f t="shared" si="113"/>
        <v>0</v>
      </c>
    </row>
    <row r="259" spans="1:5" s="22" customFormat="1" ht="31.5" hidden="1" x14ac:dyDescent="0.3">
      <c r="A259" s="107" t="s">
        <v>244</v>
      </c>
      <c r="B259" s="108" t="s">
        <v>294</v>
      </c>
      <c r="C259" s="123">
        <v>0</v>
      </c>
      <c r="D259" s="123">
        <v>0</v>
      </c>
      <c r="E259" s="123">
        <v>0</v>
      </c>
    </row>
    <row r="260" spans="1:5" s="22" customFormat="1" ht="31.5" hidden="1" x14ac:dyDescent="0.3">
      <c r="A260" s="107" t="s">
        <v>246</v>
      </c>
      <c r="B260" s="108" t="s">
        <v>293</v>
      </c>
      <c r="C260" s="123">
        <v>0</v>
      </c>
      <c r="D260" s="123">
        <v>0</v>
      </c>
      <c r="E260" s="123">
        <v>0</v>
      </c>
    </row>
    <row r="261" spans="1:5" ht="24" customHeight="1" x14ac:dyDescent="0.3">
      <c r="A261" s="110" t="s">
        <v>295</v>
      </c>
      <c r="B261" s="44" t="s">
        <v>296</v>
      </c>
      <c r="C261" s="111">
        <f>SUM(C262,C452,C456,C462,C490,C513)</f>
        <v>36600833</v>
      </c>
      <c r="D261" s="111">
        <f>SUM(D262,D452,D456,D462,D490,D513)</f>
        <v>38214000</v>
      </c>
      <c r="E261" s="111">
        <f>SUM(E262,E452,E456,E462,E490,E513)</f>
        <v>41110000</v>
      </c>
    </row>
    <row r="262" spans="1:5" ht="36.6" customHeight="1" x14ac:dyDescent="0.3">
      <c r="A262" s="110" t="s">
        <v>297</v>
      </c>
      <c r="B262" s="44" t="s">
        <v>298</v>
      </c>
      <c r="C262" s="111">
        <f>SUM(C263,C280,C302,C317,C330,C342,C346,C350,C370,C388,C399,C427,C334,C338,C396,C385)</f>
        <v>13811000</v>
      </c>
      <c r="D262" s="111">
        <f t="shared" ref="D262:E262" si="114">SUM(D263,D280,D302,D317,D330,D342,D346,D350,D370,D388,D399,D427,D334,D338,D396,D385)</f>
        <v>13811000</v>
      </c>
      <c r="E262" s="111">
        <f t="shared" si="114"/>
        <v>13811000</v>
      </c>
    </row>
    <row r="263" spans="1:5" ht="66.599999999999994" customHeight="1" x14ac:dyDescent="0.3">
      <c r="A263" s="110" t="s">
        <v>299</v>
      </c>
      <c r="B263" s="44" t="s">
        <v>300</v>
      </c>
      <c r="C263" s="111">
        <f t="shared" ref="C263:E263" si="115">SUM(C264)</f>
        <v>315000</v>
      </c>
      <c r="D263" s="111">
        <f t="shared" si="115"/>
        <v>315000</v>
      </c>
      <c r="E263" s="111">
        <f t="shared" si="115"/>
        <v>315000</v>
      </c>
    </row>
    <row r="264" spans="1:5" ht="68.45" customHeight="1" x14ac:dyDescent="0.3">
      <c r="A264" s="110" t="s">
        <v>301</v>
      </c>
      <c r="B264" s="44" t="s">
        <v>302</v>
      </c>
      <c r="C264" s="111">
        <f>SUM(C265,C267,C269,C271,C277,C275,C273)</f>
        <v>315000</v>
      </c>
      <c r="D264" s="111">
        <f t="shared" ref="D264:E264" si="116">SUM(D265,D267,D269,D271,D277,D275,D273)</f>
        <v>315000</v>
      </c>
      <c r="E264" s="111">
        <f t="shared" si="116"/>
        <v>315000</v>
      </c>
    </row>
    <row r="265" spans="1:5" ht="99" customHeight="1" x14ac:dyDescent="0.3">
      <c r="A265" s="110" t="s">
        <v>303</v>
      </c>
      <c r="B265" s="44" t="s">
        <v>304</v>
      </c>
      <c r="C265" s="111">
        <f t="shared" ref="C265:E265" si="117">SUM(C266)</f>
        <v>68000</v>
      </c>
      <c r="D265" s="111">
        <f t="shared" si="117"/>
        <v>68000</v>
      </c>
      <c r="E265" s="111">
        <f t="shared" si="117"/>
        <v>68000</v>
      </c>
    </row>
    <row r="266" spans="1:5" s="22" customFormat="1" ht="31.5" hidden="1" x14ac:dyDescent="0.3">
      <c r="A266" s="107" t="s">
        <v>305</v>
      </c>
      <c r="B266" s="108" t="s">
        <v>306</v>
      </c>
      <c r="C266" s="123">
        <v>68000</v>
      </c>
      <c r="D266" s="123">
        <v>68000</v>
      </c>
      <c r="E266" s="123">
        <v>68000</v>
      </c>
    </row>
    <row r="267" spans="1:5" s="31" customFormat="1" ht="97.15" customHeight="1" x14ac:dyDescent="0.3">
      <c r="A267" s="110" t="s">
        <v>307</v>
      </c>
      <c r="B267" s="44" t="s">
        <v>308</v>
      </c>
      <c r="C267" s="111">
        <f t="shared" ref="C267:E269" si="118">SUM(C268)</f>
        <v>113000</v>
      </c>
      <c r="D267" s="111">
        <f t="shared" si="118"/>
        <v>113000</v>
      </c>
      <c r="E267" s="111">
        <f t="shared" si="118"/>
        <v>113000</v>
      </c>
    </row>
    <row r="268" spans="1:5" s="22" customFormat="1" ht="31.5" hidden="1" x14ac:dyDescent="0.3">
      <c r="A268" s="107" t="s">
        <v>309</v>
      </c>
      <c r="B268" s="108" t="s">
        <v>310</v>
      </c>
      <c r="C268" s="123">
        <v>113000</v>
      </c>
      <c r="D268" s="123">
        <v>113000</v>
      </c>
      <c r="E268" s="123">
        <v>113000</v>
      </c>
    </row>
    <row r="269" spans="1:5" s="31" customFormat="1" ht="84" customHeight="1" x14ac:dyDescent="0.3">
      <c r="A269" s="110" t="s">
        <v>311</v>
      </c>
      <c r="B269" s="44" t="s">
        <v>312</v>
      </c>
      <c r="C269" s="111">
        <f t="shared" si="118"/>
        <v>44000</v>
      </c>
      <c r="D269" s="111">
        <f t="shared" si="118"/>
        <v>44000</v>
      </c>
      <c r="E269" s="111">
        <f t="shared" si="118"/>
        <v>44000</v>
      </c>
    </row>
    <row r="270" spans="1:5" s="22" customFormat="1" ht="31.5" hidden="1" x14ac:dyDescent="0.3">
      <c r="A270" s="107" t="s">
        <v>305</v>
      </c>
      <c r="B270" s="108" t="s">
        <v>313</v>
      </c>
      <c r="C270" s="123">
        <v>44000</v>
      </c>
      <c r="D270" s="123">
        <v>44000</v>
      </c>
      <c r="E270" s="123">
        <v>44000</v>
      </c>
    </row>
    <row r="271" spans="1:5" s="22" customFormat="1" ht="100.15" customHeight="1" x14ac:dyDescent="0.3">
      <c r="A271" s="110" t="s">
        <v>975</v>
      </c>
      <c r="B271" s="44" t="s">
        <v>974</v>
      </c>
      <c r="C271" s="124">
        <f t="shared" ref="C271:E271" si="119">SUM(C272)</f>
        <v>4000</v>
      </c>
      <c r="D271" s="124">
        <f t="shared" si="119"/>
        <v>4000</v>
      </c>
      <c r="E271" s="124">
        <f t="shared" si="119"/>
        <v>4000</v>
      </c>
    </row>
    <row r="272" spans="1:5" s="22" customFormat="1" ht="31.15" hidden="1" customHeight="1" x14ac:dyDescent="0.3">
      <c r="A272" s="107" t="s">
        <v>305</v>
      </c>
      <c r="B272" s="108" t="s">
        <v>973</v>
      </c>
      <c r="C272" s="123">
        <v>4000</v>
      </c>
      <c r="D272" s="123">
        <v>4000</v>
      </c>
      <c r="E272" s="123">
        <v>4000</v>
      </c>
    </row>
    <row r="273" spans="1:5" s="93" customFormat="1" ht="100.5" customHeight="1" x14ac:dyDescent="0.3">
      <c r="A273" s="40" t="s">
        <v>1152</v>
      </c>
      <c r="B273" s="125" t="s">
        <v>1153</v>
      </c>
      <c r="C273" s="42">
        <f>C274</f>
        <v>8000</v>
      </c>
      <c r="D273" s="42">
        <f t="shared" ref="D273:E273" si="120">D274</f>
        <v>8000</v>
      </c>
      <c r="E273" s="42">
        <f t="shared" si="120"/>
        <v>8000</v>
      </c>
    </row>
    <row r="274" spans="1:5" s="22" customFormat="1" ht="31.15" hidden="1" customHeight="1" x14ac:dyDescent="0.3">
      <c r="A274" s="107" t="s">
        <v>305</v>
      </c>
      <c r="B274" s="108" t="s">
        <v>1154</v>
      </c>
      <c r="C274" s="123">
        <v>8000</v>
      </c>
      <c r="D274" s="123">
        <v>8000</v>
      </c>
      <c r="E274" s="123">
        <v>8000</v>
      </c>
    </row>
    <row r="275" spans="1:5" s="93" customFormat="1" ht="82.15" customHeight="1" x14ac:dyDescent="0.3">
      <c r="A275" s="40" t="s">
        <v>832</v>
      </c>
      <c r="B275" s="41" t="s">
        <v>833</v>
      </c>
      <c r="C275" s="42">
        <f>C276</f>
        <v>5000</v>
      </c>
      <c r="D275" s="42">
        <f t="shared" ref="D275:E275" si="121">D276</f>
        <v>5000</v>
      </c>
      <c r="E275" s="42">
        <f t="shared" si="121"/>
        <v>5000</v>
      </c>
    </row>
    <row r="276" spans="1:5" s="22" customFormat="1" ht="31.15" hidden="1" customHeight="1" x14ac:dyDescent="0.3">
      <c r="A276" s="107" t="s">
        <v>305</v>
      </c>
      <c r="B276" s="108" t="s">
        <v>834</v>
      </c>
      <c r="C276" s="123">
        <v>5000</v>
      </c>
      <c r="D276" s="123">
        <v>5000</v>
      </c>
      <c r="E276" s="123">
        <v>5000</v>
      </c>
    </row>
    <row r="277" spans="1:5" ht="79.900000000000006" customHeight="1" x14ac:dyDescent="0.3">
      <c r="A277" s="110" t="s">
        <v>314</v>
      </c>
      <c r="B277" s="44" t="s">
        <v>315</v>
      </c>
      <c r="C277" s="111">
        <f t="shared" ref="C277:E277" si="122">SUM(C278:C279)</f>
        <v>73000</v>
      </c>
      <c r="D277" s="111">
        <f t="shared" si="122"/>
        <v>73000</v>
      </c>
      <c r="E277" s="111">
        <f t="shared" si="122"/>
        <v>73000</v>
      </c>
    </row>
    <row r="278" spans="1:5" s="22" customFormat="1" ht="31.15" hidden="1" customHeight="1" x14ac:dyDescent="0.3">
      <c r="A278" s="107" t="s">
        <v>309</v>
      </c>
      <c r="B278" s="108" t="s">
        <v>316</v>
      </c>
      <c r="C278" s="123">
        <v>0</v>
      </c>
      <c r="D278" s="123">
        <v>0</v>
      </c>
      <c r="E278" s="123">
        <v>0</v>
      </c>
    </row>
    <row r="279" spans="1:5" s="22" customFormat="1" ht="31.15" hidden="1" customHeight="1" x14ac:dyDescent="0.3">
      <c r="A279" s="107" t="s">
        <v>305</v>
      </c>
      <c r="B279" s="108" t="s">
        <v>317</v>
      </c>
      <c r="C279" s="123">
        <v>73000</v>
      </c>
      <c r="D279" s="123">
        <v>73000</v>
      </c>
      <c r="E279" s="123">
        <v>73000</v>
      </c>
    </row>
    <row r="280" spans="1:5" ht="67.900000000000006" customHeight="1" x14ac:dyDescent="0.3">
      <c r="A280" s="110" t="s">
        <v>318</v>
      </c>
      <c r="B280" s="44" t="s">
        <v>319</v>
      </c>
      <c r="C280" s="111">
        <f t="shared" ref="C280:E280" si="123">SUM(C281)</f>
        <v>1526000</v>
      </c>
      <c r="D280" s="111">
        <f t="shared" si="123"/>
        <v>1526000</v>
      </c>
      <c r="E280" s="111">
        <f t="shared" si="123"/>
        <v>1526000</v>
      </c>
    </row>
    <row r="281" spans="1:5" ht="81.599999999999994" customHeight="1" x14ac:dyDescent="0.3">
      <c r="A281" s="110" t="s">
        <v>320</v>
      </c>
      <c r="B281" s="44" t="s">
        <v>321</v>
      </c>
      <c r="C281" s="111">
        <f>SUM(C284,C286,C289,C292,C294,C296,C299,C282)</f>
        <v>1526000</v>
      </c>
      <c r="D281" s="111">
        <f t="shared" ref="D281:E281" si="124">SUM(D284,D286,D289,D292,D294,D296,D299,D282)</f>
        <v>1526000</v>
      </c>
      <c r="E281" s="111">
        <f t="shared" si="124"/>
        <v>1526000</v>
      </c>
    </row>
    <row r="282" spans="1:5" ht="98.45" customHeight="1" x14ac:dyDescent="0.3">
      <c r="A282" s="110" t="s">
        <v>1009</v>
      </c>
      <c r="B282" s="44" t="s">
        <v>1010</v>
      </c>
      <c r="C282" s="111">
        <f>C283</f>
        <v>3000</v>
      </c>
      <c r="D282" s="111">
        <f t="shared" ref="D282:E282" si="125">D283</f>
        <v>3000</v>
      </c>
      <c r="E282" s="111">
        <f t="shared" si="125"/>
        <v>3000</v>
      </c>
    </row>
    <row r="283" spans="1:5" s="22" customFormat="1" ht="31.5" hidden="1" x14ac:dyDescent="0.3">
      <c r="A283" s="107" t="s">
        <v>309</v>
      </c>
      <c r="B283" s="121" t="s">
        <v>1011</v>
      </c>
      <c r="C283" s="109">
        <v>3000</v>
      </c>
      <c r="D283" s="109">
        <v>3000</v>
      </c>
      <c r="E283" s="109">
        <v>3000</v>
      </c>
    </row>
    <row r="284" spans="1:5" ht="118.9" hidden="1" customHeight="1" x14ac:dyDescent="0.3">
      <c r="A284" s="110" t="s">
        <v>322</v>
      </c>
      <c r="B284" s="44" t="s">
        <v>323</v>
      </c>
      <c r="C284" s="111">
        <f t="shared" ref="C284:E284" si="126">SUM(C285)</f>
        <v>0</v>
      </c>
      <c r="D284" s="111">
        <f t="shared" si="126"/>
        <v>0</v>
      </c>
      <c r="E284" s="111">
        <f t="shared" si="126"/>
        <v>0</v>
      </c>
    </row>
    <row r="285" spans="1:5" s="22" customFormat="1" ht="31.5" hidden="1" x14ac:dyDescent="0.3">
      <c r="A285" s="107" t="s">
        <v>309</v>
      </c>
      <c r="B285" s="108" t="s">
        <v>324</v>
      </c>
      <c r="C285" s="123">
        <v>0</v>
      </c>
      <c r="D285" s="123">
        <v>0</v>
      </c>
      <c r="E285" s="123">
        <v>0</v>
      </c>
    </row>
    <row r="286" spans="1:5" ht="137.44999999999999" customHeight="1" x14ac:dyDescent="0.3">
      <c r="A286" s="120" t="s">
        <v>1071</v>
      </c>
      <c r="B286" s="44" t="s">
        <v>325</v>
      </c>
      <c r="C286" s="111">
        <f>SUM(C288,C287)</f>
        <v>104000</v>
      </c>
      <c r="D286" s="111">
        <f t="shared" ref="D286:E286" si="127">SUM(D288,D287)</f>
        <v>104000</v>
      </c>
      <c r="E286" s="111">
        <f t="shared" si="127"/>
        <v>104000</v>
      </c>
    </row>
    <row r="287" spans="1:5" s="22" customFormat="1" ht="31.5" hidden="1" x14ac:dyDescent="0.3">
      <c r="A287" s="126" t="s">
        <v>309</v>
      </c>
      <c r="B287" s="121" t="s">
        <v>1012</v>
      </c>
      <c r="C287" s="109">
        <v>0</v>
      </c>
      <c r="D287" s="109">
        <v>0</v>
      </c>
      <c r="E287" s="109">
        <v>0</v>
      </c>
    </row>
    <row r="288" spans="1:5" s="22" customFormat="1" ht="31.5" hidden="1" x14ac:dyDescent="0.3">
      <c r="A288" s="107" t="s">
        <v>305</v>
      </c>
      <c r="B288" s="108" t="s">
        <v>326</v>
      </c>
      <c r="C288" s="123">
        <v>104000</v>
      </c>
      <c r="D288" s="123">
        <v>104000</v>
      </c>
      <c r="E288" s="123">
        <v>104000</v>
      </c>
    </row>
    <row r="289" spans="1:5" ht="118.15" customHeight="1" x14ac:dyDescent="0.3">
      <c r="A289" s="110" t="s">
        <v>327</v>
      </c>
      <c r="B289" s="44" t="s">
        <v>328</v>
      </c>
      <c r="C289" s="111">
        <f>SUM(C291,C290)</f>
        <v>408000</v>
      </c>
      <c r="D289" s="111">
        <f>SUM(D291,D290)</f>
        <v>408000</v>
      </c>
      <c r="E289" s="111">
        <f>SUM(E291,E290)</f>
        <v>408000</v>
      </c>
    </row>
    <row r="290" spans="1:5" s="22" customFormat="1" ht="31.5" hidden="1" x14ac:dyDescent="0.3">
      <c r="A290" s="107" t="s">
        <v>309</v>
      </c>
      <c r="B290" s="121" t="s">
        <v>1155</v>
      </c>
      <c r="C290" s="109">
        <v>4000</v>
      </c>
      <c r="D290" s="109">
        <v>4000</v>
      </c>
      <c r="E290" s="109">
        <v>4000</v>
      </c>
    </row>
    <row r="291" spans="1:5" s="22" customFormat="1" ht="31.5" hidden="1" x14ac:dyDescent="0.3">
      <c r="A291" s="107" t="s">
        <v>329</v>
      </c>
      <c r="B291" s="108" t="s">
        <v>330</v>
      </c>
      <c r="C291" s="123">
        <v>404000</v>
      </c>
      <c r="D291" s="123">
        <v>404000</v>
      </c>
      <c r="E291" s="123">
        <v>404000</v>
      </c>
    </row>
    <row r="292" spans="1:5" ht="100.9" customHeight="1" x14ac:dyDescent="0.3">
      <c r="A292" s="110" t="s">
        <v>331</v>
      </c>
      <c r="B292" s="44" t="s">
        <v>332</v>
      </c>
      <c r="C292" s="111">
        <f t="shared" ref="C292:E292" si="128">SUM(C293)</f>
        <v>4000</v>
      </c>
      <c r="D292" s="111">
        <f t="shared" si="128"/>
        <v>4000</v>
      </c>
      <c r="E292" s="111">
        <f t="shared" si="128"/>
        <v>4000</v>
      </c>
    </row>
    <row r="293" spans="1:5" s="22" customFormat="1" ht="18" hidden="1" customHeight="1" x14ac:dyDescent="0.3">
      <c r="A293" s="107" t="s">
        <v>309</v>
      </c>
      <c r="B293" s="108" t="s">
        <v>333</v>
      </c>
      <c r="C293" s="123">
        <v>4000</v>
      </c>
      <c r="D293" s="123">
        <v>4000</v>
      </c>
      <c r="E293" s="123">
        <v>4000</v>
      </c>
    </row>
    <row r="294" spans="1:5" s="22" customFormat="1" ht="136.9" customHeight="1" x14ac:dyDescent="0.3">
      <c r="A294" s="110" t="s">
        <v>334</v>
      </c>
      <c r="B294" s="44" t="s">
        <v>335</v>
      </c>
      <c r="C294" s="111">
        <f>SUM(C295)</f>
        <v>74000</v>
      </c>
      <c r="D294" s="111">
        <f t="shared" ref="D294:E294" si="129">SUM(D295)</f>
        <v>74000</v>
      </c>
      <c r="E294" s="111">
        <f t="shared" si="129"/>
        <v>74000</v>
      </c>
    </row>
    <row r="295" spans="1:5" s="22" customFormat="1" ht="31.5" hidden="1" x14ac:dyDescent="0.3">
      <c r="A295" s="107" t="s">
        <v>305</v>
      </c>
      <c r="B295" s="108" t="s">
        <v>336</v>
      </c>
      <c r="C295" s="123">
        <v>74000</v>
      </c>
      <c r="D295" s="123">
        <v>74000</v>
      </c>
      <c r="E295" s="123">
        <v>74000</v>
      </c>
    </row>
    <row r="296" spans="1:5" ht="84.6" customHeight="1" x14ac:dyDescent="0.3">
      <c r="A296" s="110" t="s">
        <v>337</v>
      </c>
      <c r="B296" s="44" t="s">
        <v>338</v>
      </c>
      <c r="C296" s="111">
        <f>SUM(C297:C298)</f>
        <v>840000</v>
      </c>
      <c r="D296" s="111">
        <f t="shared" ref="D296:E296" si="130">SUM(D297:D298)</f>
        <v>840000</v>
      </c>
      <c r="E296" s="111">
        <f t="shared" si="130"/>
        <v>840000</v>
      </c>
    </row>
    <row r="297" spans="1:5" s="22" customFormat="1" ht="31.15" hidden="1" customHeight="1" x14ac:dyDescent="0.3">
      <c r="A297" s="107" t="s">
        <v>309</v>
      </c>
      <c r="B297" s="108" t="s">
        <v>339</v>
      </c>
      <c r="C297" s="123">
        <v>25000</v>
      </c>
      <c r="D297" s="123">
        <v>25000</v>
      </c>
      <c r="E297" s="123">
        <v>25000</v>
      </c>
    </row>
    <row r="298" spans="1:5" s="22" customFormat="1" ht="31.5" hidden="1" x14ac:dyDescent="0.3">
      <c r="A298" s="107" t="s">
        <v>305</v>
      </c>
      <c r="B298" s="108" t="s">
        <v>340</v>
      </c>
      <c r="C298" s="123">
        <v>815000</v>
      </c>
      <c r="D298" s="123">
        <v>815000</v>
      </c>
      <c r="E298" s="123">
        <v>815000</v>
      </c>
    </row>
    <row r="299" spans="1:5" ht="81.599999999999994" customHeight="1" x14ac:dyDescent="0.3">
      <c r="A299" s="110" t="s">
        <v>341</v>
      </c>
      <c r="B299" s="44" t="s">
        <v>342</v>
      </c>
      <c r="C299" s="111">
        <f t="shared" ref="C299:E299" si="131">SUM(C300:C301)</f>
        <v>93000</v>
      </c>
      <c r="D299" s="111">
        <f t="shared" si="131"/>
        <v>93000</v>
      </c>
      <c r="E299" s="111">
        <f t="shared" si="131"/>
        <v>93000</v>
      </c>
    </row>
    <row r="300" spans="1:5" s="22" customFormat="1" ht="31.15" hidden="1" customHeight="1" x14ac:dyDescent="0.3">
      <c r="A300" s="107" t="s">
        <v>309</v>
      </c>
      <c r="B300" s="108" t="s">
        <v>343</v>
      </c>
      <c r="C300" s="123">
        <v>55000</v>
      </c>
      <c r="D300" s="123">
        <v>55000</v>
      </c>
      <c r="E300" s="123">
        <v>55000</v>
      </c>
    </row>
    <row r="301" spans="1:5" s="22" customFormat="1" ht="31.15" hidden="1" customHeight="1" x14ac:dyDescent="0.3">
      <c r="A301" s="107" t="s">
        <v>305</v>
      </c>
      <c r="B301" s="108" t="s">
        <v>344</v>
      </c>
      <c r="C301" s="123">
        <v>38000</v>
      </c>
      <c r="D301" s="123">
        <v>38000</v>
      </c>
      <c r="E301" s="123">
        <v>38000</v>
      </c>
    </row>
    <row r="302" spans="1:5" ht="54.6" customHeight="1" x14ac:dyDescent="0.3">
      <c r="A302" s="110" t="s">
        <v>345</v>
      </c>
      <c r="B302" s="44" t="s">
        <v>346</v>
      </c>
      <c r="C302" s="111">
        <f>SUM(C303,C314)</f>
        <v>652000</v>
      </c>
      <c r="D302" s="111">
        <f t="shared" ref="D302:E302" si="132">SUM(D303,D314)</f>
        <v>652000</v>
      </c>
      <c r="E302" s="111">
        <f t="shared" si="132"/>
        <v>652000</v>
      </c>
    </row>
    <row r="303" spans="1:5" ht="81.599999999999994" customHeight="1" x14ac:dyDescent="0.3">
      <c r="A303" s="110" t="s">
        <v>347</v>
      </c>
      <c r="B303" s="44" t="s">
        <v>348</v>
      </c>
      <c r="C303" s="111">
        <f>SUM(C304,C307,C309,C312)</f>
        <v>652000</v>
      </c>
      <c r="D303" s="111">
        <f t="shared" ref="D303:E303" si="133">SUM(D304,D307,D309,D312)</f>
        <v>652000</v>
      </c>
      <c r="E303" s="111">
        <f t="shared" si="133"/>
        <v>652000</v>
      </c>
    </row>
    <row r="304" spans="1:5" ht="81" customHeight="1" x14ac:dyDescent="0.3">
      <c r="A304" s="120" t="s">
        <v>349</v>
      </c>
      <c r="B304" s="44" t="s">
        <v>350</v>
      </c>
      <c r="C304" s="111">
        <f t="shared" ref="C304:E304" si="134">SUM(C305:C306)</f>
        <v>4000</v>
      </c>
      <c r="D304" s="111">
        <f t="shared" si="134"/>
        <v>4000</v>
      </c>
      <c r="E304" s="111">
        <f t="shared" si="134"/>
        <v>4000</v>
      </c>
    </row>
    <row r="305" spans="1:5" s="22" customFormat="1" ht="31.5" hidden="1" x14ac:dyDescent="0.3">
      <c r="A305" s="107" t="s">
        <v>309</v>
      </c>
      <c r="B305" s="108" t="s">
        <v>351</v>
      </c>
      <c r="C305" s="123">
        <v>0</v>
      </c>
      <c r="D305" s="123">
        <v>0</v>
      </c>
      <c r="E305" s="123">
        <v>0</v>
      </c>
    </row>
    <row r="306" spans="1:5" s="22" customFormat="1" ht="31.5" hidden="1" x14ac:dyDescent="0.3">
      <c r="A306" s="107" t="s">
        <v>329</v>
      </c>
      <c r="B306" s="108" t="s">
        <v>352</v>
      </c>
      <c r="C306" s="123">
        <v>4000</v>
      </c>
      <c r="D306" s="123">
        <v>4000</v>
      </c>
      <c r="E306" s="123">
        <v>4000</v>
      </c>
    </row>
    <row r="307" spans="1:5" ht="96" customHeight="1" x14ac:dyDescent="0.3">
      <c r="A307" s="110" t="s">
        <v>353</v>
      </c>
      <c r="B307" s="44" t="s">
        <v>354</v>
      </c>
      <c r="C307" s="111">
        <f t="shared" ref="C307:E307" si="135">SUM(C308)</f>
        <v>251000</v>
      </c>
      <c r="D307" s="111">
        <f t="shared" si="135"/>
        <v>251000</v>
      </c>
      <c r="E307" s="111">
        <f t="shared" si="135"/>
        <v>251000</v>
      </c>
    </row>
    <row r="308" spans="1:5" s="22" customFormat="1" ht="31.5" hidden="1" x14ac:dyDescent="0.3">
      <c r="A308" s="107" t="s">
        <v>305</v>
      </c>
      <c r="B308" s="108" t="s">
        <v>355</v>
      </c>
      <c r="C308" s="123">
        <v>251000</v>
      </c>
      <c r="D308" s="123">
        <v>251000</v>
      </c>
      <c r="E308" s="123">
        <v>251000</v>
      </c>
    </row>
    <row r="309" spans="1:5" ht="77.45" customHeight="1" x14ac:dyDescent="0.3">
      <c r="A309" s="110" t="s">
        <v>356</v>
      </c>
      <c r="B309" s="44" t="s">
        <v>357</v>
      </c>
      <c r="C309" s="111">
        <f t="shared" ref="C309:E309" si="136">SUM(C310:C311)</f>
        <v>222000</v>
      </c>
      <c r="D309" s="111">
        <f t="shared" si="136"/>
        <v>222000</v>
      </c>
      <c r="E309" s="111">
        <f t="shared" si="136"/>
        <v>222000</v>
      </c>
    </row>
    <row r="310" spans="1:5" s="22" customFormat="1" ht="31.5" hidden="1" x14ac:dyDescent="0.3">
      <c r="A310" s="107" t="s">
        <v>309</v>
      </c>
      <c r="B310" s="108" t="s">
        <v>358</v>
      </c>
      <c r="C310" s="123">
        <v>26000</v>
      </c>
      <c r="D310" s="123">
        <v>26000</v>
      </c>
      <c r="E310" s="123">
        <v>26000</v>
      </c>
    </row>
    <row r="311" spans="1:5" s="22" customFormat="1" ht="31.5" hidden="1" x14ac:dyDescent="0.3">
      <c r="A311" s="107" t="s">
        <v>305</v>
      </c>
      <c r="B311" s="108" t="s">
        <v>359</v>
      </c>
      <c r="C311" s="123">
        <v>196000</v>
      </c>
      <c r="D311" s="123">
        <v>196000</v>
      </c>
      <c r="E311" s="123">
        <v>196000</v>
      </c>
    </row>
    <row r="312" spans="1:5" ht="78" customHeight="1" x14ac:dyDescent="0.3">
      <c r="A312" s="110" t="s">
        <v>360</v>
      </c>
      <c r="B312" s="44" t="s">
        <v>361</v>
      </c>
      <c r="C312" s="111">
        <f t="shared" ref="C312:E312" si="137">SUM(C313)</f>
        <v>175000</v>
      </c>
      <c r="D312" s="111">
        <f t="shared" si="137"/>
        <v>175000</v>
      </c>
      <c r="E312" s="111">
        <f t="shared" si="137"/>
        <v>175000</v>
      </c>
    </row>
    <row r="313" spans="1:5" s="22" customFormat="1" ht="31.15" hidden="1" customHeight="1" x14ac:dyDescent="0.3">
      <c r="A313" s="107" t="s">
        <v>305</v>
      </c>
      <c r="B313" s="108" t="s">
        <v>362</v>
      </c>
      <c r="C313" s="123">
        <v>175000</v>
      </c>
      <c r="D313" s="123">
        <v>175000</v>
      </c>
      <c r="E313" s="123">
        <v>175000</v>
      </c>
    </row>
    <row r="314" spans="1:5" ht="54" hidden="1" customHeight="1" x14ac:dyDescent="0.3">
      <c r="A314" s="110" t="s">
        <v>363</v>
      </c>
      <c r="B314" s="44" t="s">
        <v>364</v>
      </c>
      <c r="C314" s="111">
        <f>SUM(C315)</f>
        <v>0</v>
      </c>
      <c r="D314" s="111">
        <f t="shared" ref="D314:E314" si="138">SUM(D315)</f>
        <v>0</v>
      </c>
      <c r="E314" s="111">
        <f t="shared" si="138"/>
        <v>0</v>
      </c>
    </row>
    <row r="315" spans="1:5" ht="75" hidden="1" x14ac:dyDescent="0.3">
      <c r="A315" s="110" t="s">
        <v>365</v>
      </c>
      <c r="B315" s="44" t="s">
        <v>366</v>
      </c>
      <c r="C315" s="111">
        <f t="shared" ref="C315:E315" si="139">SUM(C316)</f>
        <v>0</v>
      </c>
      <c r="D315" s="111">
        <f t="shared" si="139"/>
        <v>0</v>
      </c>
      <c r="E315" s="111">
        <f t="shared" si="139"/>
        <v>0</v>
      </c>
    </row>
    <row r="316" spans="1:5" s="22" customFormat="1" ht="31.5" hidden="1" x14ac:dyDescent="0.3">
      <c r="A316" s="107" t="s">
        <v>147</v>
      </c>
      <c r="B316" s="108" t="s">
        <v>367</v>
      </c>
      <c r="C316" s="123">
        <v>0</v>
      </c>
      <c r="D316" s="123">
        <v>0</v>
      </c>
      <c r="E316" s="123">
        <v>0</v>
      </c>
    </row>
    <row r="317" spans="1:5" ht="64.150000000000006" customHeight="1" x14ac:dyDescent="0.3">
      <c r="A317" s="110" t="s">
        <v>1061</v>
      </c>
      <c r="B317" s="44" t="s">
        <v>368</v>
      </c>
      <c r="C317" s="111">
        <f>SUM(C318,C327)</f>
        <v>40000</v>
      </c>
      <c r="D317" s="111">
        <f t="shared" ref="D317:E317" si="140">SUM(D318,D327)</f>
        <v>40000</v>
      </c>
      <c r="E317" s="111">
        <f t="shared" si="140"/>
        <v>40000</v>
      </c>
    </row>
    <row r="318" spans="1:5" ht="82.9" customHeight="1" x14ac:dyDescent="0.3">
      <c r="A318" s="110" t="s">
        <v>1062</v>
      </c>
      <c r="B318" s="44" t="s">
        <v>369</v>
      </c>
      <c r="C318" s="111">
        <f>SUM(C321,C323,C319,C325)</f>
        <v>40000</v>
      </c>
      <c r="D318" s="111">
        <f t="shared" ref="D318:E318" si="141">SUM(D321,D323,D319,D325)</f>
        <v>40000</v>
      </c>
      <c r="E318" s="111">
        <f t="shared" si="141"/>
        <v>40000</v>
      </c>
    </row>
    <row r="319" spans="1:5" ht="100.15" customHeight="1" x14ac:dyDescent="0.3">
      <c r="A319" s="110" t="s">
        <v>1063</v>
      </c>
      <c r="B319" s="44" t="s">
        <v>1014</v>
      </c>
      <c r="C319" s="111">
        <f>C320</f>
        <v>1000</v>
      </c>
      <c r="D319" s="111">
        <f t="shared" ref="D319:E319" si="142">D320</f>
        <v>1000</v>
      </c>
      <c r="E319" s="111">
        <f t="shared" si="142"/>
        <v>1000</v>
      </c>
    </row>
    <row r="320" spans="1:5" s="22" customFormat="1" ht="31.5" hidden="1" x14ac:dyDescent="0.3">
      <c r="A320" s="107" t="s">
        <v>305</v>
      </c>
      <c r="B320" s="121" t="s">
        <v>1013</v>
      </c>
      <c r="C320" s="109">
        <v>1000</v>
      </c>
      <c r="D320" s="109">
        <v>1000</v>
      </c>
      <c r="E320" s="109">
        <v>1000</v>
      </c>
    </row>
    <row r="321" spans="1:5" ht="100.9" customHeight="1" x14ac:dyDescent="0.3">
      <c r="A321" s="110" t="s">
        <v>1064</v>
      </c>
      <c r="B321" s="44" t="s">
        <v>370</v>
      </c>
      <c r="C321" s="111">
        <f t="shared" ref="C321:E321" si="143">SUM(C322)</f>
        <v>4000</v>
      </c>
      <c r="D321" s="111">
        <f t="shared" si="143"/>
        <v>4000</v>
      </c>
      <c r="E321" s="111">
        <f t="shared" si="143"/>
        <v>4000</v>
      </c>
    </row>
    <row r="322" spans="1:5" s="22" customFormat="1" ht="31.15" hidden="1" customHeight="1" x14ac:dyDescent="0.3">
      <c r="A322" s="107" t="s">
        <v>305</v>
      </c>
      <c r="B322" s="108" t="s">
        <v>371</v>
      </c>
      <c r="C322" s="109">
        <v>4000</v>
      </c>
      <c r="D322" s="109">
        <v>4000</v>
      </c>
      <c r="E322" s="109">
        <v>4000</v>
      </c>
    </row>
    <row r="323" spans="1:5" ht="99.6" customHeight="1" x14ac:dyDescent="0.3">
      <c r="A323" s="110" t="s">
        <v>1105</v>
      </c>
      <c r="B323" s="44" t="s">
        <v>372</v>
      </c>
      <c r="C323" s="111">
        <f t="shared" ref="C323:E323" si="144">SUM(C324)</f>
        <v>26000</v>
      </c>
      <c r="D323" s="111">
        <f t="shared" si="144"/>
        <v>26000</v>
      </c>
      <c r="E323" s="111">
        <f t="shared" si="144"/>
        <v>26000</v>
      </c>
    </row>
    <row r="324" spans="1:5" s="22" customFormat="1" ht="31.15" hidden="1" customHeight="1" x14ac:dyDescent="0.3">
      <c r="A324" s="107" t="s">
        <v>305</v>
      </c>
      <c r="B324" s="108" t="s">
        <v>373</v>
      </c>
      <c r="C324" s="123">
        <v>26000</v>
      </c>
      <c r="D324" s="123">
        <v>26000</v>
      </c>
      <c r="E324" s="123">
        <v>26000</v>
      </c>
    </row>
    <row r="325" spans="1:5" s="22" customFormat="1" ht="83.25" customHeight="1" x14ac:dyDescent="0.3">
      <c r="A325" s="110" t="s">
        <v>1279</v>
      </c>
      <c r="B325" s="127" t="s">
        <v>1156</v>
      </c>
      <c r="C325" s="42">
        <f>C326</f>
        <v>9000</v>
      </c>
      <c r="D325" s="42">
        <f t="shared" ref="D325:E325" si="145">D326</f>
        <v>9000</v>
      </c>
      <c r="E325" s="42">
        <f t="shared" si="145"/>
        <v>9000</v>
      </c>
    </row>
    <row r="326" spans="1:5" s="22" customFormat="1" ht="31.15" hidden="1" customHeight="1" x14ac:dyDescent="0.3">
      <c r="A326" s="107" t="s">
        <v>305</v>
      </c>
      <c r="B326" s="108" t="s">
        <v>1157</v>
      </c>
      <c r="C326" s="123">
        <v>9000</v>
      </c>
      <c r="D326" s="123">
        <v>9000</v>
      </c>
      <c r="E326" s="123">
        <v>9000</v>
      </c>
    </row>
    <row r="327" spans="1:5" ht="81.75" hidden="1" customHeight="1" x14ac:dyDescent="0.3">
      <c r="A327" s="110" t="s">
        <v>1058</v>
      </c>
      <c r="B327" s="44" t="s">
        <v>374</v>
      </c>
      <c r="C327" s="111">
        <f t="shared" ref="C327:E328" si="146">SUM(C328)</f>
        <v>0</v>
      </c>
      <c r="D327" s="111">
        <f t="shared" si="146"/>
        <v>0</v>
      </c>
      <c r="E327" s="111">
        <f t="shared" si="146"/>
        <v>0</v>
      </c>
    </row>
    <row r="328" spans="1:5" ht="122.25" hidden="1" customHeight="1" x14ac:dyDescent="0.3">
      <c r="A328" s="110" t="s">
        <v>1057</v>
      </c>
      <c r="B328" s="44" t="s">
        <v>375</v>
      </c>
      <c r="C328" s="111">
        <f t="shared" si="146"/>
        <v>0</v>
      </c>
      <c r="D328" s="111">
        <f t="shared" si="146"/>
        <v>0</v>
      </c>
      <c r="E328" s="111">
        <f t="shared" si="146"/>
        <v>0</v>
      </c>
    </row>
    <row r="329" spans="1:5" s="22" customFormat="1" ht="31.5" hidden="1" x14ac:dyDescent="0.3">
      <c r="A329" s="107" t="s">
        <v>147</v>
      </c>
      <c r="B329" s="108" t="s">
        <v>376</v>
      </c>
      <c r="C329" s="123">
        <v>0</v>
      </c>
      <c r="D329" s="123">
        <v>0</v>
      </c>
      <c r="E329" s="123">
        <v>0</v>
      </c>
    </row>
    <row r="330" spans="1:5" s="22" customFormat="1" ht="55.15" customHeight="1" x14ac:dyDescent="0.3">
      <c r="A330" s="110" t="s">
        <v>377</v>
      </c>
      <c r="B330" s="44" t="s">
        <v>378</v>
      </c>
      <c r="C330" s="124">
        <f t="shared" ref="C330:E332" si="147">SUM(C331)</f>
        <v>11000</v>
      </c>
      <c r="D330" s="124">
        <f t="shared" si="147"/>
        <v>11000</v>
      </c>
      <c r="E330" s="124">
        <f t="shared" si="147"/>
        <v>11000</v>
      </c>
    </row>
    <row r="331" spans="1:5" s="22" customFormat="1" ht="76.900000000000006" customHeight="1" x14ac:dyDescent="0.3">
      <c r="A331" s="110" t="s">
        <v>379</v>
      </c>
      <c r="B331" s="44" t="s">
        <v>380</v>
      </c>
      <c r="C331" s="124">
        <f t="shared" si="147"/>
        <v>11000</v>
      </c>
      <c r="D331" s="124">
        <f t="shared" si="147"/>
        <v>11000</v>
      </c>
      <c r="E331" s="124">
        <f t="shared" si="147"/>
        <v>11000</v>
      </c>
    </row>
    <row r="332" spans="1:5" s="22" customFormat="1" ht="80.45" customHeight="1" x14ac:dyDescent="0.3">
      <c r="A332" s="110" t="s">
        <v>381</v>
      </c>
      <c r="B332" s="44" t="s">
        <v>382</v>
      </c>
      <c r="C332" s="124">
        <f t="shared" si="147"/>
        <v>11000</v>
      </c>
      <c r="D332" s="124">
        <f t="shared" si="147"/>
        <v>11000</v>
      </c>
      <c r="E332" s="124">
        <f t="shared" si="147"/>
        <v>11000</v>
      </c>
    </row>
    <row r="333" spans="1:5" s="22" customFormat="1" ht="31.15" hidden="1" customHeight="1" x14ac:dyDescent="0.3">
      <c r="A333" s="107" t="s">
        <v>305</v>
      </c>
      <c r="B333" s="108" t="s">
        <v>383</v>
      </c>
      <c r="C333" s="123">
        <v>11000</v>
      </c>
      <c r="D333" s="123">
        <v>11000</v>
      </c>
      <c r="E333" s="123">
        <v>11000</v>
      </c>
    </row>
    <row r="334" spans="1:5" s="93" customFormat="1" ht="66" customHeight="1" x14ac:dyDescent="0.3">
      <c r="A334" s="40" t="s">
        <v>835</v>
      </c>
      <c r="B334" s="41" t="s">
        <v>838</v>
      </c>
      <c r="C334" s="42">
        <f>C335</f>
        <v>4000</v>
      </c>
      <c r="D334" s="42">
        <f t="shared" ref="D334:E334" si="148">D335</f>
        <v>4000</v>
      </c>
      <c r="E334" s="42">
        <f t="shared" si="148"/>
        <v>4000</v>
      </c>
    </row>
    <row r="335" spans="1:5" s="93" customFormat="1" ht="78.599999999999994" customHeight="1" x14ac:dyDescent="0.3">
      <c r="A335" s="40" t="s">
        <v>836</v>
      </c>
      <c r="B335" s="41" t="s">
        <v>839</v>
      </c>
      <c r="C335" s="42">
        <f>C336</f>
        <v>4000</v>
      </c>
      <c r="D335" s="42">
        <f t="shared" ref="D335:E335" si="149">D336</f>
        <v>4000</v>
      </c>
      <c r="E335" s="42">
        <f t="shared" si="149"/>
        <v>4000</v>
      </c>
    </row>
    <row r="336" spans="1:5" s="93" customFormat="1" ht="82.9" customHeight="1" x14ac:dyDescent="0.3">
      <c r="A336" s="40" t="s">
        <v>837</v>
      </c>
      <c r="B336" s="41" t="s">
        <v>840</v>
      </c>
      <c r="C336" s="42">
        <f>C337</f>
        <v>4000</v>
      </c>
      <c r="D336" s="42">
        <f>D337</f>
        <v>4000</v>
      </c>
      <c r="E336" s="42">
        <f>E337</f>
        <v>4000</v>
      </c>
    </row>
    <row r="337" spans="1:5" s="22" customFormat="1" ht="31.5" hidden="1" x14ac:dyDescent="0.3">
      <c r="A337" s="107" t="s">
        <v>305</v>
      </c>
      <c r="B337" s="108" t="s">
        <v>841</v>
      </c>
      <c r="C337" s="123">
        <v>4000</v>
      </c>
      <c r="D337" s="123">
        <v>4000</v>
      </c>
      <c r="E337" s="123">
        <v>4000</v>
      </c>
    </row>
    <row r="338" spans="1:5" s="93" customFormat="1" ht="36" customHeight="1" x14ac:dyDescent="0.3">
      <c r="A338" s="40" t="s">
        <v>842</v>
      </c>
      <c r="B338" s="41" t="s">
        <v>845</v>
      </c>
      <c r="C338" s="42">
        <f>C339</f>
        <v>93000</v>
      </c>
      <c r="D338" s="42">
        <f t="shared" ref="D338:E338" si="150">D339</f>
        <v>93000</v>
      </c>
      <c r="E338" s="42">
        <f t="shared" si="150"/>
        <v>93000</v>
      </c>
    </row>
    <row r="339" spans="1:5" s="93" customFormat="1" ht="54" customHeight="1" x14ac:dyDescent="0.3">
      <c r="A339" s="40" t="s">
        <v>843</v>
      </c>
      <c r="B339" s="41" t="s">
        <v>846</v>
      </c>
      <c r="C339" s="42">
        <f>C340</f>
        <v>93000</v>
      </c>
      <c r="D339" s="42">
        <f t="shared" ref="D339:E339" si="151">D340</f>
        <v>93000</v>
      </c>
      <c r="E339" s="42">
        <f t="shared" si="151"/>
        <v>93000</v>
      </c>
    </row>
    <row r="340" spans="1:5" s="93" customFormat="1" ht="72" customHeight="1" x14ac:dyDescent="0.3">
      <c r="A340" s="40" t="s">
        <v>844</v>
      </c>
      <c r="B340" s="41" t="s">
        <v>847</v>
      </c>
      <c r="C340" s="42">
        <f>C341</f>
        <v>93000</v>
      </c>
      <c r="D340" s="42">
        <f t="shared" ref="D340:E340" si="152">D341</f>
        <v>93000</v>
      </c>
      <c r="E340" s="42">
        <f t="shared" si="152"/>
        <v>93000</v>
      </c>
    </row>
    <row r="341" spans="1:5" s="22" customFormat="1" ht="31.5" hidden="1" x14ac:dyDescent="0.3">
      <c r="A341" s="107" t="s">
        <v>305</v>
      </c>
      <c r="B341" s="108" t="s">
        <v>848</v>
      </c>
      <c r="C341" s="123">
        <v>93000</v>
      </c>
      <c r="D341" s="123">
        <v>93000</v>
      </c>
      <c r="E341" s="123">
        <v>93000</v>
      </c>
    </row>
    <row r="342" spans="1:5" s="22" customFormat="1" ht="59.45" customHeight="1" x14ac:dyDescent="0.3">
      <c r="A342" s="110" t="s">
        <v>384</v>
      </c>
      <c r="B342" s="44" t="s">
        <v>385</v>
      </c>
      <c r="C342" s="124">
        <f t="shared" ref="C342:E344" si="153">SUM(C343)</f>
        <v>172000</v>
      </c>
      <c r="D342" s="124">
        <f t="shared" si="153"/>
        <v>172000</v>
      </c>
      <c r="E342" s="124">
        <f t="shared" si="153"/>
        <v>172000</v>
      </c>
    </row>
    <row r="343" spans="1:5" s="22" customFormat="1" ht="62.45" customHeight="1" x14ac:dyDescent="0.3">
      <c r="A343" s="110" t="s">
        <v>386</v>
      </c>
      <c r="B343" s="44" t="s">
        <v>387</v>
      </c>
      <c r="C343" s="124">
        <f t="shared" si="153"/>
        <v>172000</v>
      </c>
      <c r="D343" s="124">
        <f t="shared" si="153"/>
        <v>172000</v>
      </c>
      <c r="E343" s="124">
        <f t="shared" si="153"/>
        <v>172000</v>
      </c>
    </row>
    <row r="344" spans="1:5" s="22" customFormat="1" ht="76.900000000000006" customHeight="1" x14ac:dyDescent="0.3">
      <c r="A344" s="110" t="s">
        <v>388</v>
      </c>
      <c r="B344" s="44" t="s">
        <v>389</v>
      </c>
      <c r="C344" s="124">
        <f t="shared" si="153"/>
        <v>172000</v>
      </c>
      <c r="D344" s="124">
        <f t="shared" si="153"/>
        <v>172000</v>
      </c>
      <c r="E344" s="124">
        <f t="shared" si="153"/>
        <v>172000</v>
      </c>
    </row>
    <row r="345" spans="1:5" s="22" customFormat="1" ht="31.15" hidden="1" customHeight="1" x14ac:dyDescent="0.3">
      <c r="A345" s="128" t="s">
        <v>305</v>
      </c>
      <c r="B345" s="108" t="s">
        <v>390</v>
      </c>
      <c r="C345" s="123">
        <v>172000</v>
      </c>
      <c r="D345" s="123">
        <v>172000</v>
      </c>
      <c r="E345" s="123">
        <v>172000</v>
      </c>
    </row>
    <row r="346" spans="1:5" ht="61.9" customHeight="1" x14ac:dyDescent="0.3">
      <c r="A346" s="110" t="s">
        <v>391</v>
      </c>
      <c r="B346" s="44" t="s">
        <v>392</v>
      </c>
      <c r="C346" s="111">
        <f t="shared" ref="C346:E348" si="154">SUM(C347)</f>
        <v>67000</v>
      </c>
      <c r="D346" s="111">
        <f t="shared" si="154"/>
        <v>67000</v>
      </c>
      <c r="E346" s="111">
        <f t="shared" si="154"/>
        <v>67000</v>
      </c>
    </row>
    <row r="347" spans="1:5" ht="79.900000000000006" customHeight="1" x14ac:dyDescent="0.3">
      <c r="A347" s="110" t="s">
        <v>393</v>
      </c>
      <c r="B347" s="44" t="s">
        <v>394</v>
      </c>
      <c r="C347" s="111">
        <f t="shared" si="154"/>
        <v>67000</v>
      </c>
      <c r="D347" s="111">
        <f t="shared" si="154"/>
        <v>67000</v>
      </c>
      <c r="E347" s="111">
        <f t="shared" si="154"/>
        <v>67000</v>
      </c>
    </row>
    <row r="348" spans="1:5" ht="76.900000000000006" customHeight="1" x14ac:dyDescent="0.3">
      <c r="A348" s="110" t="s">
        <v>395</v>
      </c>
      <c r="B348" s="44" t="s">
        <v>396</v>
      </c>
      <c r="C348" s="111">
        <f t="shared" si="154"/>
        <v>67000</v>
      </c>
      <c r="D348" s="111">
        <f t="shared" si="154"/>
        <v>67000</v>
      </c>
      <c r="E348" s="111">
        <f t="shared" si="154"/>
        <v>67000</v>
      </c>
    </row>
    <row r="349" spans="1:5" s="22" customFormat="1" ht="31.5" hidden="1" x14ac:dyDescent="0.3">
      <c r="A349" s="107" t="s">
        <v>305</v>
      </c>
      <c r="B349" s="108" t="s">
        <v>397</v>
      </c>
      <c r="C349" s="123">
        <v>67000</v>
      </c>
      <c r="D349" s="123">
        <v>67000</v>
      </c>
      <c r="E349" s="123">
        <v>67000</v>
      </c>
    </row>
    <row r="350" spans="1:5" ht="61.15" customHeight="1" x14ac:dyDescent="0.3">
      <c r="A350" s="110" t="s">
        <v>398</v>
      </c>
      <c r="B350" s="44" t="s">
        <v>399</v>
      </c>
      <c r="C350" s="111">
        <f t="shared" ref="C350:E350" si="155">SUM(C351)</f>
        <v>1016000</v>
      </c>
      <c r="D350" s="111">
        <f t="shared" si="155"/>
        <v>1016000</v>
      </c>
      <c r="E350" s="111">
        <f t="shared" si="155"/>
        <v>1016000</v>
      </c>
    </row>
    <row r="351" spans="1:5" ht="75" customHeight="1" x14ac:dyDescent="0.3">
      <c r="A351" s="110" t="s">
        <v>400</v>
      </c>
      <c r="B351" s="44" t="s">
        <v>401</v>
      </c>
      <c r="C351" s="111">
        <f>SUM(C352,C358,C362,C364,C366,C368,C360,C354,C356)</f>
        <v>1016000</v>
      </c>
      <c r="D351" s="111">
        <f t="shared" ref="D351:E351" si="156">SUM(D352,D358,D362,D364,D366,D368,D360,D354,D356)</f>
        <v>1016000</v>
      </c>
      <c r="E351" s="111">
        <f t="shared" si="156"/>
        <v>1016000</v>
      </c>
    </row>
    <row r="352" spans="1:5" ht="100.15" customHeight="1" x14ac:dyDescent="0.3">
      <c r="A352" s="110" t="s">
        <v>402</v>
      </c>
      <c r="B352" s="44" t="s">
        <v>403</v>
      </c>
      <c r="C352" s="111">
        <f t="shared" ref="C352:E352" si="157">SUM(C353)</f>
        <v>124000</v>
      </c>
      <c r="D352" s="111">
        <f t="shared" si="157"/>
        <v>124000</v>
      </c>
      <c r="E352" s="111">
        <f t="shared" si="157"/>
        <v>124000</v>
      </c>
    </row>
    <row r="353" spans="1:5" s="22" customFormat="1" ht="31.15" hidden="1" customHeight="1" x14ac:dyDescent="0.3">
      <c r="A353" s="107" t="s">
        <v>305</v>
      </c>
      <c r="B353" s="108" t="s">
        <v>404</v>
      </c>
      <c r="C353" s="123">
        <v>124000</v>
      </c>
      <c r="D353" s="123">
        <v>124000</v>
      </c>
      <c r="E353" s="123">
        <v>124000</v>
      </c>
    </row>
    <row r="354" spans="1:5" s="22" customFormat="1" ht="117" customHeight="1" x14ac:dyDescent="0.3">
      <c r="A354" s="40" t="s">
        <v>1158</v>
      </c>
      <c r="B354" s="125" t="s">
        <v>1159</v>
      </c>
      <c r="C354" s="42">
        <f>C355</f>
        <v>8000</v>
      </c>
      <c r="D354" s="42">
        <f t="shared" ref="D354:E354" si="158">D355</f>
        <v>8000</v>
      </c>
      <c r="E354" s="42">
        <f t="shared" si="158"/>
        <v>8000</v>
      </c>
    </row>
    <row r="355" spans="1:5" s="22" customFormat="1" ht="31.15" hidden="1" customHeight="1" x14ac:dyDescent="0.3">
      <c r="A355" s="107" t="s">
        <v>305</v>
      </c>
      <c r="B355" s="108" t="s">
        <v>1160</v>
      </c>
      <c r="C355" s="123">
        <v>8000</v>
      </c>
      <c r="D355" s="123">
        <v>8000</v>
      </c>
      <c r="E355" s="123">
        <v>8000</v>
      </c>
    </row>
    <row r="356" spans="1:5" s="22" customFormat="1" ht="96" customHeight="1" x14ac:dyDescent="0.3">
      <c r="A356" s="40" t="s">
        <v>1161</v>
      </c>
      <c r="B356" s="125" t="s">
        <v>1162</v>
      </c>
      <c r="C356" s="42">
        <f>C357</f>
        <v>1000</v>
      </c>
      <c r="D356" s="42">
        <f t="shared" ref="D356:E356" si="159">D357</f>
        <v>1000</v>
      </c>
      <c r="E356" s="42">
        <f t="shared" si="159"/>
        <v>1000</v>
      </c>
    </row>
    <row r="357" spans="1:5" s="22" customFormat="1" ht="31.15" hidden="1" customHeight="1" x14ac:dyDescent="0.3">
      <c r="A357" s="107" t="s">
        <v>305</v>
      </c>
      <c r="B357" s="108" t="s">
        <v>1163</v>
      </c>
      <c r="C357" s="123">
        <v>1000</v>
      </c>
      <c r="D357" s="123">
        <v>1000</v>
      </c>
      <c r="E357" s="123">
        <v>1000</v>
      </c>
    </row>
    <row r="358" spans="1:5" s="93" customFormat="1" ht="119.45" customHeight="1" x14ac:dyDescent="0.3">
      <c r="A358" s="40" t="s">
        <v>976</v>
      </c>
      <c r="B358" s="41" t="s">
        <v>978</v>
      </c>
      <c r="C358" s="42">
        <f>C359</f>
        <v>10000</v>
      </c>
      <c r="D358" s="42">
        <f t="shared" ref="D358:E358" si="160">D359</f>
        <v>10000</v>
      </c>
      <c r="E358" s="42">
        <f t="shared" si="160"/>
        <v>10000</v>
      </c>
    </row>
    <row r="359" spans="1:5" s="22" customFormat="1" ht="31.15" hidden="1" customHeight="1" x14ac:dyDescent="0.3">
      <c r="A359" s="107" t="s">
        <v>305</v>
      </c>
      <c r="B359" s="108" t="s">
        <v>977</v>
      </c>
      <c r="C359" s="123">
        <v>10000</v>
      </c>
      <c r="D359" s="123">
        <v>10000</v>
      </c>
      <c r="E359" s="123">
        <v>10000</v>
      </c>
    </row>
    <row r="360" spans="1:5" s="93" customFormat="1" ht="92.45" customHeight="1" x14ac:dyDescent="0.3">
      <c r="A360" s="40" t="s">
        <v>849</v>
      </c>
      <c r="B360" s="41" t="s">
        <v>850</v>
      </c>
      <c r="C360" s="42">
        <f>C361</f>
        <v>1000</v>
      </c>
      <c r="D360" s="42">
        <f t="shared" ref="D360:E360" si="161">D361</f>
        <v>1000</v>
      </c>
      <c r="E360" s="42">
        <f t="shared" si="161"/>
        <v>1000</v>
      </c>
    </row>
    <row r="361" spans="1:5" s="22" customFormat="1" ht="31.15" hidden="1" customHeight="1" x14ac:dyDescent="0.3">
      <c r="A361" s="107" t="s">
        <v>305</v>
      </c>
      <c r="B361" s="108" t="s">
        <v>851</v>
      </c>
      <c r="C361" s="123">
        <v>1000</v>
      </c>
      <c r="D361" s="123">
        <v>1000</v>
      </c>
      <c r="E361" s="123">
        <v>1000</v>
      </c>
    </row>
    <row r="362" spans="1:5" ht="95.45" customHeight="1" x14ac:dyDescent="0.3">
      <c r="A362" s="110" t="s">
        <v>405</v>
      </c>
      <c r="B362" s="44" t="s">
        <v>406</v>
      </c>
      <c r="C362" s="111">
        <f t="shared" ref="C362:E362" si="162">SUM(C363)</f>
        <v>219000</v>
      </c>
      <c r="D362" s="111">
        <f t="shared" si="162"/>
        <v>219000</v>
      </c>
      <c r="E362" s="111">
        <f t="shared" si="162"/>
        <v>219000</v>
      </c>
    </row>
    <row r="363" spans="1:5" s="22" customFormat="1" ht="31.15" hidden="1" customHeight="1" x14ac:dyDescent="0.3">
      <c r="A363" s="107" t="s">
        <v>305</v>
      </c>
      <c r="B363" s="108" t="s">
        <v>407</v>
      </c>
      <c r="C363" s="123">
        <v>219000</v>
      </c>
      <c r="D363" s="123">
        <v>219000</v>
      </c>
      <c r="E363" s="123">
        <v>219000</v>
      </c>
    </row>
    <row r="364" spans="1:5" ht="119.45" customHeight="1" x14ac:dyDescent="0.3">
      <c r="A364" s="110" t="s">
        <v>408</v>
      </c>
      <c r="B364" s="44" t="s">
        <v>409</v>
      </c>
      <c r="C364" s="111">
        <f t="shared" ref="C364:E364" si="163">SUM(C365)</f>
        <v>6000</v>
      </c>
      <c r="D364" s="111">
        <f t="shared" si="163"/>
        <v>6000</v>
      </c>
      <c r="E364" s="111">
        <f t="shared" si="163"/>
        <v>6000</v>
      </c>
    </row>
    <row r="365" spans="1:5" s="22" customFormat="1" ht="31.5" hidden="1" x14ac:dyDescent="0.3">
      <c r="A365" s="107" t="s">
        <v>305</v>
      </c>
      <c r="B365" s="108" t="s">
        <v>410</v>
      </c>
      <c r="C365" s="123">
        <v>6000</v>
      </c>
      <c r="D365" s="123">
        <v>6000</v>
      </c>
      <c r="E365" s="123">
        <v>6000</v>
      </c>
    </row>
    <row r="366" spans="1:5" ht="94.15" customHeight="1" x14ac:dyDescent="0.3">
      <c r="A366" s="110" t="s">
        <v>411</v>
      </c>
      <c r="B366" s="44" t="s">
        <v>412</v>
      </c>
      <c r="C366" s="111">
        <f t="shared" ref="C366:E366" si="164">SUM(C367)</f>
        <v>13000</v>
      </c>
      <c r="D366" s="111">
        <f t="shared" si="164"/>
        <v>13000</v>
      </c>
      <c r="E366" s="111">
        <f t="shared" si="164"/>
        <v>13000</v>
      </c>
    </row>
    <row r="367" spans="1:5" s="22" customFormat="1" ht="31.5" hidden="1" x14ac:dyDescent="0.3">
      <c r="A367" s="107" t="s">
        <v>305</v>
      </c>
      <c r="B367" s="108" t="s">
        <v>413</v>
      </c>
      <c r="C367" s="123">
        <v>13000</v>
      </c>
      <c r="D367" s="123">
        <v>13000</v>
      </c>
      <c r="E367" s="123">
        <v>13000</v>
      </c>
    </row>
    <row r="368" spans="1:5" ht="76.900000000000006" customHeight="1" x14ac:dyDescent="0.3">
      <c r="A368" s="110" t="s">
        <v>414</v>
      </c>
      <c r="B368" s="44" t="s">
        <v>415</v>
      </c>
      <c r="C368" s="111">
        <f t="shared" ref="C368:E368" si="165">SUM(C369)</f>
        <v>634000</v>
      </c>
      <c r="D368" s="111">
        <f t="shared" si="165"/>
        <v>634000</v>
      </c>
      <c r="E368" s="111">
        <f t="shared" si="165"/>
        <v>634000</v>
      </c>
    </row>
    <row r="369" spans="1:5" s="22" customFormat="1" ht="31.5" hidden="1" x14ac:dyDescent="0.3">
      <c r="A369" s="107" t="s">
        <v>305</v>
      </c>
      <c r="B369" s="108" t="s">
        <v>416</v>
      </c>
      <c r="C369" s="123">
        <v>634000</v>
      </c>
      <c r="D369" s="123">
        <v>634000</v>
      </c>
      <c r="E369" s="123">
        <v>634000</v>
      </c>
    </row>
    <row r="370" spans="1:5" ht="81" customHeight="1" x14ac:dyDescent="0.3">
      <c r="A370" s="110" t="s">
        <v>1065</v>
      </c>
      <c r="B370" s="44" t="s">
        <v>417</v>
      </c>
      <c r="C370" s="111">
        <f>SUM(C371,C382)</f>
        <v>499000</v>
      </c>
      <c r="D370" s="111">
        <f t="shared" ref="D370:E370" si="166">SUM(D371,D382)</f>
        <v>499000</v>
      </c>
      <c r="E370" s="111">
        <f t="shared" si="166"/>
        <v>499000</v>
      </c>
    </row>
    <row r="371" spans="1:5" ht="127.5" customHeight="1" x14ac:dyDescent="0.3">
      <c r="A371" s="110" t="s">
        <v>1066</v>
      </c>
      <c r="B371" s="44" t="s">
        <v>418</v>
      </c>
      <c r="C371" s="111">
        <f t="shared" ref="C371:E371" si="167">SUM(C372,C374,C376,C378,C380)</f>
        <v>499000</v>
      </c>
      <c r="D371" s="111">
        <f t="shared" si="167"/>
        <v>499000</v>
      </c>
      <c r="E371" s="111">
        <f t="shared" si="167"/>
        <v>499000</v>
      </c>
    </row>
    <row r="372" spans="1:5" ht="140.25" hidden="1" customHeight="1" x14ac:dyDescent="0.3">
      <c r="A372" s="110" t="s">
        <v>1106</v>
      </c>
      <c r="B372" s="44" t="s">
        <v>419</v>
      </c>
      <c r="C372" s="111">
        <f t="shared" ref="C372:E372" si="168">SUM(C373)</f>
        <v>0</v>
      </c>
      <c r="D372" s="111">
        <f t="shared" si="168"/>
        <v>0</v>
      </c>
      <c r="E372" s="111">
        <f t="shared" si="168"/>
        <v>0</v>
      </c>
    </row>
    <row r="373" spans="1:5" s="22" customFormat="1" ht="31.5" hidden="1" x14ac:dyDescent="0.3">
      <c r="A373" s="107" t="s">
        <v>305</v>
      </c>
      <c r="B373" s="108" t="s">
        <v>420</v>
      </c>
      <c r="C373" s="109">
        <v>0</v>
      </c>
      <c r="D373" s="109">
        <v>0</v>
      </c>
      <c r="E373" s="109">
        <v>0</v>
      </c>
    </row>
    <row r="374" spans="1:5" ht="135" customHeight="1" x14ac:dyDescent="0.3">
      <c r="A374" s="110" t="s">
        <v>1269</v>
      </c>
      <c r="B374" s="44" t="s">
        <v>421</v>
      </c>
      <c r="C374" s="111">
        <f t="shared" ref="C374:E374" si="169">SUM(C375)</f>
        <v>39000</v>
      </c>
      <c r="D374" s="111">
        <f t="shared" si="169"/>
        <v>39000</v>
      </c>
      <c r="E374" s="111">
        <f t="shared" si="169"/>
        <v>39000</v>
      </c>
    </row>
    <row r="375" spans="1:5" s="22" customFormat="1" ht="31.5" hidden="1" x14ac:dyDescent="0.3">
      <c r="A375" s="107" t="s">
        <v>305</v>
      </c>
      <c r="B375" s="108" t="s">
        <v>422</v>
      </c>
      <c r="C375" s="123">
        <v>39000</v>
      </c>
      <c r="D375" s="123">
        <v>39000</v>
      </c>
      <c r="E375" s="123">
        <v>39000</v>
      </c>
    </row>
    <row r="376" spans="1:5" ht="143.25" customHeight="1" x14ac:dyDescent="0.3">
      <c r="A376" s="110" t="s">
        <v>1067</v>
      </c>
      <c r="B376" s="44" t="s">
        <v>423</v>
      </c>
      <c r="C376" s="111">
        <f t="shared" ref="C376:E376" si="170">SUM(C377)</f>
        <v>65000</v>
      </c>
      <c r="D376" s="111">
        <f t="shared" si="170"/>
        <v>65000</v>
      </c>
      <c r="E376" s="111">
        <f t="shared" si="170"/>
        <v>65000</v>
      </c>
    </row>
    <row r="377" spans="1:5" s="22" customFormat="1" ht="31.5" hidden="1" x14ac:dyDescent="0.3">
      <c r="A377" s="107" t="s">
        <v>305</v>
      </c>
      <c r="B377" s="108" t="s">
        <v>424</v>
      </c>
      <c r="C377" s="123">
        <v>65000</v>
      </c>
      <c r="D377" s="123">
        <v>65000</v>
      </c>
      <c r="E377" s="123">
        <v>65000</v>
      </c>
    </row>
    <row r="378" spans="1:5" ht="174.75" customHeight="1" x14ac:dyDescent="0.3">
      <c r="A378" s="110" t="s">
        <v>1068</v>
      </c>
      <c r="B378" s="44" t="s">
        <v>425</v>
      </c>
      <c r="C378" s="111">
        <f t="shared" ref="C378:E378" si="171">SUM(C379)</f>
        <v>46000</v>
      </c>
      <c r="D378" s="111">
        <f t="shared" si="171"/>
        <v>46000</v>
      </c>
      <c r="E378" s="111">
        <f t="shared" si="171"/>
        <v>46000</v>
      </c>
    </row>
    <row r="379" spans="1:5" s="22" customFormat="1" ht="31.15" hidden="1" customHeight="1" x14ac:dyDescent="0.3">
      <c r="A379" s="107" t="s">
        <v>305</v>
      </c>
      <c r="B379" s="108" t="s">
        <v>426</v>
      </c>
      <c r="C379" s="123">
        <v>46000</v>
      </c>
      <c r="D379" s="123">
        <v>46000</v>
      </c>
      <c r="E379" s="123">
        <v>46000</v>
      </c>
    </row>
    <row r="380" spans="1:5" ht="124.5" customHeight="1" x14ac:dyDescent="0.3">
      <c r="A380" s="110" t="s">
        <v>1069</v>
      </c>
      <c r="B380" s="44" t="s">
        <v>427</v>
      </c>
      <c r="C380" s="111">
        <f>SUM(C381)</f>
        <v>349000</v>
      </c>
      <c r="D380" s="111">
        <f t="shared" ref="D380:E380" si="172">SUM(D381)</f>
        <v>349000</v>
      </c>
      <c r="E380" s="111">
        <f t="shared" si="172"/>
        <v>349000</v>
      </c>
    </row>
    <row r="381" spans="1:5" s="22" customFormat="1" ht="31.15" hidden="1" customHeight="1" x14ac:dyDescent="0.3">
      <c r="A381" s="107" t="s">
        <v>305</v>
      </c>
      <c r="B381" s="108" t="s">
        <v>428</v>
      </c>
      <c r="C381" s="123">
        <v>349000</v>
      </c>
      <c r="D381" s="123">
        <v>349000</v>
      </c>
      <c r="E381" s="123">
        <v>349000</v>
      </c>
    </row>
    <row r="382" spans="1:5" s="93" customFormat="1" ht="117.75" hidden="1" customHeight="1" x14ac:dyDescent="0.3">
      <c r="A382" s="40" t="s">
        <v>1054</v>
      </c>
      <c r="B382" s="41" t="s">
        <v>1015</v>
      </c>
      <c r="C382" s="42">
        <f>C383</f>
        <v>0</v>
      </c>
      <c r="D382" s="42">
        <f t="shared" ref="D382:E382" si="173">D383</f>
        <v>0</v>
      </c>
      <c r="E382" s="42">
        <f t="shared" si="173"/>
        <v>0</v>
      </c>
    </row>
    <row r="383" spans="1:5" s="93" customFormat="1" ht="156.75" hidden="1" customHeight="1" x14ac:dyDescent="0.3">
      <c r="A383" s="40" t="s">
        <v>1053</v>
      </c>
      <c r="B383" s="41" t="s">
        <v>1016</v>
      </c>
      <c r="C383" s="42">
        <f>C384</f>
        <v>0</v>
      </c>
      <c r="D383" s="42">
        <f t="shared" ref="D383:E383" si="174">D384</f>
        <v>0</v>
      </c>
      <c r="E383" s="42">
        <f t="shared" si="174"/>
        <v>0</v>
      </c>
    </row>
    <row r="384" spans="1:5" s="22" customFormat="1" ht="31.15" hidden="1" customHeight="1" x14ac:dyDescent="0.3">
      <c r="A384" s="107" t="s">
        <v>1017</v>
      </c>
      <c r="B384" s="108" t="s">
        <v>1018</v>
      </c>
      <c r="C384" s="123">
        <v>0</v>
      </c>
      <c r="D384" s="123">
        <v>0</v>
      </c>
      <c r="E384" s="123">
        <v>0</v>
      </c>
    </row>
    <row r="385" spans="1:5" s="22" customFormat="1" ht="66" customHeight="1" x14ac:dyDescent="0.3">
      <c r="A385" s="110" t="s">
        <v>1164</v>
      </c>
      <c r="B385" s="127" t="s">
        <v>1165</v>
      </c>
      <c r="C385" s="42">
        <f>C386</f>
        <v>14000</v>
      </c>
      <c r="D385" s="42">
        <f t="shared" ref="D385:E385" si="175">D386</f>
        <v>14000</v>
      </c>
      <c r="E385" s="42">
        <f t="shared" si="175"/>
        <v>14000</v>
      </c>
    </row>
    <row r="386" spans="1:5" s="22" customFormat="1" ht="80.25" customHeight="1" x14ac:dyDescent="0.3">
      <c r="A386" s="110" t="s">
        <v>1166</v>
      </c>
      <c r="B386" s="127" t="s">
        <v>1167</v>
      </c>
      <c r="C386" s="42">
        <f>C387</f>
        <v>14000</v>
      </c>
      <c r="D386" s="42">
        <f t="shared" ref="D386:E386" si="176">D387</f>
        <v>14000</v>
      </c>
      <c r="E386" s="42">
        <f t="shared" si="176"/>
        <v>14000</v>
      </c>
    </row>
    <row r="387" spans="1:5" s="22" customFormat="1" ht="31.15" hidden="1" customHeight="1" x14ac:dyDescent="0.3">
      <c r="A387" s="107" t="s">
        <v>305</v>
      </c>
      <c r="B387" s="108" t="s">
        <v>1168</v>
      </c>
      <c r="C387" s="123">
        <v>14000</v>
      </c>
      <c r="D387" s="123">
        <v>14000</v>
      </c>
      <c r="E387" s="123">
        <v>14000</v>
      </c>
    </row>
    <row r="388" spans="1:5" ht="63.6" customHeight="1" x14ac:dyDescent="0.3">
      <c r="A388" s="110" t="s">
        <v>429</v>
      </c>
      <c r="B388" s="44" t="s">
        <v>430</v>
      </c>
      <c r="C388" s="111">
        <f t="shared" ref="C388:E388" si="177">SUM(C389)</f>
        <v>71000</v>
      </c>
      <c r="D388" s="111">
        <f t="shared" si="177"/>
        <v>71000</v>
      </c>
      <c r="E388" s="111">
        <f t="shared" si="177"/>
        <v>71000</v>
      </c>
    </row>
    <row r="389" spans="1:5" ht="73.900000000000006" customHeight="1" x14ac:dyDescent="0.3">
      <c r="A389" s="110" t="s">
        <v>431</v>
      </c>
      <c r="B389" s="44" t="s">
        <v>432</v>
      </c>
      <c r="C389" s="111">
        <f t="shared" ref="C389:E389" si="178">SUM(C390,C392,C394)</f>
        <v>71000</v>
      </c>
      <c r="D389" s="111">
        <f t="shared" si="178"/>
        <v>71000</v>
      </c>
      <c r="E389" s="111">
        <f t="shared" si="178"/>
        <v>71000</v>
      </c>
    </row>
    <row r="390" spans="1:5" ht="106.9" customHeight="1" x14ac:dyDescent="0.3">
      <c r="A390" s="110" t="s">
        <v>433</v>
      </c>
      <c r="B390" s="44" t="s">
        <v>434</v>
      </c>
      <c r="C390" s="111">
        <f t="shared" ref="C390:E390" si="179">SUM(C391)</f>
        <v>28000</v>
      </c>
      <c r="D390" s="111">
        <f t="shared" si="179"/>
        <v>28000</v>
      </c>
      <c r="E390" s="111">
        <f t="shared" si="179"/>
        <v>28000</v>
      </c>
    </row>
    <row r="391" spans="1:5" s="22" customFormat="1" ht="31.15" hidden="1" customHeight="1" x14ac:dyDescent="0.3">
      <c r="A391" s="107" t="s">
        <v>305</v>
      </c>
      <c r="B391" s="108" t="s">
        <v>435</v>
      </c>
      <c r="C391" s="123">
        <v>28000</v>
      </c>
      <c r="D391" s="123">
        <v>28000</v>
      </c>
      <c r="E391" s="123">
        <v>28000</v>
      </c>
    </row>
    <row r="392" spans="1:5" ht="117.6" customHeight="1" x14ac:dyDescent="0.3">
      <c r="A392" s="110" t="s">
        <v>436</v>
      </c>
      <c r="B392" s="44" t="s">
        <v>437</v>
      </c>
      <c r="C392" s="111">
        <f t="shared" ref="C392:E392" si="180">SUM(C393)</f>
        <v>12000</v>
      </c>
      <c r="D392" s="111">
        <f t="shared" si="180"/>
        <v>12000</v>
      </c>
      <c r="E392" s="111">
        <f t="shared" si="180"/>
        <v>12000</v>
      </c>
    </row>
    <row r="393" spans="1:5" s="22" customFormat="1" ht="31.5" hidden="1" x14ac:dyDescent="0.3">
      <c r="A393" s="107" t="s">
        <v>305</v>
      </c>
      <c r="B393" s="108" t="s">
        <v>438</v>
      </c>
      <c r="C393" s="123">
        <v>12000</v>
      </c>
      <c r="D393" s="123">
        <v>12000</v>
      </c>
      <c r="E393" s="123">
        <v>12000</v>
      </c>
    </row>
    <row r="394" spans="1:5" ht="77.45" customHeight="1" x14ac:dyDescent="0.3">
      <c r="A394" s="110" t="s">
        <v>439</v>
      </c>
      <c r="B394" s="44" t="s">
        <v>440</v>
      </c>
      <c r="C394" s="111">
        <f t="shared" ref="C394:E394" si="181">SUM(C395)</f>
        <v>31000</v>
      </c>
      <c r="D394" s="111">
        <f t="shared" si="181"/>
        <v>31000</v>
      </c>
      <c r="E394" s="111">
        <f t="shared" si="181"/>
        <v>31000</v>
      </c>
    </row>
    <row r="395" spans="1:5" s="22" customFormat="1" ht="31.5" hidden="1" x14ac:dyDescent="0.3">
      <c r="A395" s="107" t="s">
        <v>305</v>
      </c>
      <c r="B395" s="108" t="s">
        <v>441</v>
      </c>
      <c r="C395" s="123">
        <v>31000</v>
      </c>
      <c r="D395" s="123">
        <v>31000</v>
      </c>
      <c r="E395" s="123">
        <v>31000</v>
      </c>
    </row>
    <row r="396" spans="1:5" s="93" customFormat="1" ht="78.599999999999994" customHeight="1" x14ac:dyDescent="0.3">
      <c r="A396" s="40" t="s">
        <v>1026</v>
      </c>
      <c r="B396" s="41" t="s">
        <v>1019</v>
      </c>
      <c r="C396" s="42">
        <f>C397</f>
        <v>18000</v>
      </c>
      <c r="D396" s="42">
        <f t="shared" ref="D396:E396" si="182">D397</f>
        <v>18000</v>
      </c>
      <c r="E396" s="42">
        <f t="shared" si="182"/>
        <v>18000</v>
      </c>
    </row>
    <row r="397" spans="1:5" s="93" customFormat="1" ht="96" customHeight="1" x14ac:dyDescent="0.3">
      <c r="A397" s="40" t="s">
        <v>1022</v>
      </c>
      <c r="B397" s="41" t="s">
        <v>1020</v>
      </c>
      <c r="C397" s="42">
        <f>C398</f>
        <v>18000</v>
      </c>
      <c r="D397" s="42">
        <f t="shared" ref="D397:E397" si="183">D398</f>
        <v>18000</v>
      </c>
      <c r="E397" s="42">
        <f t="shared" si="183"/>
        <v>18000</v>
      </c>
    </row>
    <row r="398" spans="1:5" s="22" customFormat="1" ht="31.5" hidden="1" x14ac:dyDescent="0.3">
      <c r="A398" s="107" t="s">
        <v>305</v>
      </c>
      <c r="B398" s="108" t="s">
        <v>1169</v>
      </c>
      <c r="C398" s="123">
        <v>18000</v>
      </c>
      <c r="D398" s="123">
        <v>18000</v>
      </c>
      <c r="E398" s="123">
        <v>18000</v>
      </c>
    </row>
    <row r="399" spans="1:5" ht="48" customHeight="1" x14ac:dyDescent="0.3">
      <c r="A399" s="110" t="s">
        <v>442</v>
      </c>
      <c r="B399" s="44" t="s">
        <v>443</v>
      </c>
      <c r="C399" s="111">
        <f>SUM(C400)</f>
        <v>2726000</v>
      </c>
      <c r="D399" s="111">
        <f t="shared" ref="D399:E399" si="184">SUM(D400)</f>
        <v>2726000</v>
      </c>
      <c r="E399" s="111">
        <f t="shared" si="184"/>
        <v>2726000</v>
      </c>
    </row>
    <row r="400" spans="1:5" ht="64.150000000000006" customHeight="1" x14ac:dyDescent="0.3">
      <c r="A400" s="110" t="s">
        <v>444</v>
      </c>
      <c r="B400" s="44" t="s">
        <v>445</v>
      </c>
      <c r="C400" s="111">
        <f>SUM(C401,C403,C405,C407,C409,C411,C413,C415,C417,C419,C424,C421)</f>
        <v>2726000</v>
      </c>
      <c r="D400" s="111">
        <f t="shared" ref="D400:E400" si="185">SUM(D401,D403,D405,D407,D409,D411,D413,D415,D417,D419,D424,D421)</f>
        <v>2726000</v>
      </c>
      <c r="E400" s="111">
        <f t="shared" si="185"/>
        <v>2726000</v>
      </c>
    </row>
    <row r="401" spans="1:5" ht="137.25" customHeight="1" x14ac:dyDescent="0.3">
      <c r="A401" s="110" t="s">
        <v>446</v>
      </c>
      <c r="B401" s="44" t="s">
        <v>447</v>
      </c>
      <c r="C401" s="111">
        <f>SUM(C402)</f>
        <v>1185000</v>
      </c>
      <c r="D401" s="111">
        <f t="shared" ref="D401:E401" si="186">SUM(D402)</f>
        <v>1185000</v>
      </c>
      <c r="E401" s="111">
        <f t="shared" si="186"/>
        <v>1185000</v>
      </c>
    </row>
    <row r="402" spans="1:5" s="22" customFormat="1" ht="31.5" hidden="1" x14ac:dyDescent="0.3">
      <c r="A402" s="107" t="s">
        <v>305</v>
      </c>
      <c r="B402" s="108" t="s">
        <v>448</v>
      </c>
      <c r="C402" s="123">
        <v>1185000</v>
      </c>
      <c r="D402" s="123">
        <v>1185000</v>
      </c>
      <c r="E402" s="123">
        <v>1185000</v>
      </c>
    </row>
    <row r="403" spans="1:5" ht="82.9" customHeight="1" x14ac:dyDescent="0.3">
      <c r="A403" s="110" t="s">
        <v>1281</v>
      </c>
      <c r="B403" s="44" t="s">
        <v>449</v>
      </c>
      <c r="C403" s="111">
        <f t="shared" ref="C403:E403" si="187">SUM(C404)</f>
        <v>24000</v>
      </c>
      <c r="D403" s="111">
        <f t="shared" si="187"/>
        <v>24000</v>
      </c>
      <c r="E403" s="111">
        <f t="shared" si="187"/>
        <v>24000</v>
      </c>
    </row>
    <row r="404" spans="1:5" s="22" customFormat="1" ht="31.5" hidden="1" x14ac:dyDescent="0.3">
      <c r="A404" s="107" t="s">
        <v>305</v>
      </c>
      <c r="B404" s="108" t="s">
        <v>450</v>
      </c>
      <c r="C404" s="123">
        <v>24000</v>
      </c>
      <c r="D404" s="123">
        <v>24000</v>
      </c>
      <c r="E404" s="123">
        <v>24000</v>
      </c>
    </row>
    <row r="405" spans="1:5" ht="90" customHeight="1" x14ac:dyDescent="0.3">
      <c r="A405" s="110" t="s">
        <v>451</v>
      </c>
      <c r="B405" s="44" t="s">
        <v>452</v>
      </c>
      <c r="C405" s="111">
        <f t="shared" ref="C405:E405" si="188">SUM(C406)</f>
        <v>1000</v>
      </c>
      <c r="D405" s="111">
        <f t="shared" si="188"/>
        <v>1000</v>
      </c>
      <c r="E405" s="111">
        <f t="shared" si="188"/>
        <v>1000</v>
      </c>
    </row>
    <row r="406" spans="1:5" s="22" customFormat="1" ht="31.5" hidden="1" x14ac:dyDescent="0.3">
      <c r="A406" s="107" t="s">
        <v>305</v>
      </c>
      <c r="B406" s="108" t="s">
        <v>1170</v>
      </c>
      <c r="C406" s="123">
        <v>1000</v>
      </c>
      <c r="D406" s="123">
        <v>1000</v>
      </c>
      <c r="E406" s="123">
        <v>1000</v>
      </c>
    </row>
    <row r="407" spans="1:5" ht="96.6" customHeight="1" x14ac:dyDescent="0.3">
      <c r="A407" s="110" t="s">
        <v>453</v>
      </c>
      <c r="B407" s="44" t="s">
        <v>454</v>
      </c>
      <c r="C407" s="111">
        <f t="shared" ref="C407:E407" si="189">SUM(C408)</f>
        <v>17000</v>
      </c>
      <c r="D407" s="111">
        <f t="shared" si="189"/>
        <v>17000</v>
      </c>
      <c r="E407" s="111">
        <f t="shared" si="189"/>
        <v>17000</v>
      </c>
    </row>
    <row r="408" spans="1:5" s="22" customFormat="1" ht="31.5" hidden="1" x14ac:dyDescent="0.3">
      <c r="A408" s="107" t="s">
        <v>305</v>
      </c>
      <c r="B408" s="108" t="s">
        <v>455</v>
      </c>
      <c r="C408" s="123">
        <v>17000</v>
      </c>
      <c r="D408" s="123">
        <v>17000</v>
      </c>
      <c r="E408" s="123">
        <v>17000</v>
      </c>
    </row>
    <row r="409" spans="1:5" s="31" customFormat="1" ht="79.900000000000006" customHeight="1" x14ac:dyDescent="0.3">
      <c r="A409" s="110" t="s">
        <v>456</v>
      </c>
      <c r="B409" s="44" t="s">
        <v>457</v>
      </c>
      <c r="C409" s="111">
        <f t="shared" ref="C409:E409" si="190">SUM(C410)</f>
        <v>8000</v>
      </c>
      <c r="D409" s="111">
        <f t="shared" si="190"/>
        <v>8000</v>
      </c>
      <c r="E409" s="111">
        <f t="shared" si="190"/>
        <v>8000</v>
      </c>
    </row>
    <row r="410" spans="1:5" s="22" customFormat="1" ht="31.5" hidden="1" x14ac:dyDescent="0.3">
      <c r="A410" s="107" t="s">
        <v>305</v>
      </c>
      <c r="B410" s="108" t="s">
        <v>458</v>
      </c>
      <c r="C410" s="123">
        <v>8000</v>
      </c>
      <c r="D410" s="123">
        <v>8000</v>
      </c>
      <c r="E410" s="123">
        <v>8000</v>
      </c>
    </row>
    <row r="411" spans="1:5" ht="93" customHeight="1" x14ac:dyDescent="0.3">
      <c r="A411" s="110" t="s">
        <v>459</v>
      </c>
      <c r="B411" s="44" t="s">
        <v>460</v>
      </c>
      <c r="C411" s="111">
        <f>SUM(C412)</f>
        <v>6000</v>
      </c>
      <c r="D411" s="111">
        <f t="shared" ref="D411:E411" si="191">SUM(D412)</f>
        <v>6000</v>
      </c>
      <c r="E411" s="111">
        <f t="shared" si="191"/>
        <v>6000</v>
      </c>
    </row>
    <row r="412" spans="1:5" s="22" customFormat="1" ht="31.5" hidden="1" x14ac:dyDescent="0.3">
      <c r="A412" s="107" t="s">
        <v>305</v>
      </c>
      <c r="B412" s="108" t="s">
        <v>461</v>
      </c>
      <c r="C412" s="123">
        <v>6000</v>
      </c>
      <c r="D412" s="123">
        <v>6000</v>
      </c>
      <c r="E412" s="123">
        <v>6000</v>
      </c>
    </row>
    <row r="413" spans="1:5" s="22" customFormat="1" ht="91.15" customHeight="1" x14ac:dyDescent="0.3">
      <c r="A413" s="110" t="s">
        <v>462</v>
      </c>
      <c r="B413" s="44" t="s">
        <v>463</v>
      </c>
      <c r="C413" s="124">
        <f>SUM(C414)</f>
        <v>6000</v>
      </c>
      <c r="D413" s="124">
        <f t="shared" ref="D413:E413" si="192">SUM(D414)</f>
        <v>6000</v>
      </c>
      <c r="E413" s="124">
        <f t="shared" si="192"/>
        <v>6000</v>
      </c>
    </row>
    <row r="414" spans="1:5" s="22" customFormat="1" ht="31.15" hidden="1" customHeight="1" x14ac:dyDescent="0.3">
      <c r="A414" s="107" t="s">
        <v>305</v>
      </c>
      <c r="B414" s="108" t="s">
        <v>464</v>
      </c>
      <c r="C414" s="123">
        <v>6000</v>
      </c>
      <c r="D414" s="123">
        <v>6000</v>
      </c>
      <c r="E414" s="123">
        <v>6000</v>
      </c>
    </row>
    <row r="415" spans="1:5" ht="80.45" customHeight="1" x14ac:dyDescent="0.3">
      <c r="A415" s="110" t="s">
        <v>465</v>
      </c>
      <c r="B415" s="44" t="s">
        <v>466</v>
      </c>
      <c r="C415" s="111">
        <f t="shared" ref="C415:E415" si="193">SUM(C416)</f>
        <v>831000</v>
      </c>
      <c r="D415" s="111">
        <f t="shared" si="193"/>
        <v>831000</v>
      </c>
      <c r="E415" s="111">
        <f t="shared" si="193"/>
        <v>831000</v>
      </c>
    </row>
    <row r="416" spans="1:5" s="22" customFormat="1" ht="31.5" hidden="1" x14ac:dyDescent="0.3">
      <c r="A416" s="107" t="s">
        <v>305</v>
      </c>
      <c r="B416" s="108" t="s">
        <v>467</v>
      </c>
      <c r="C416" s="123">
        <v>831000</v>
      </c>
      <c r="D416" s="123">
        <v>831000</v>
      </c>
      <c r="E416" s="123">
        <v>831000</v>
      </c>
    </row>
    <row r="417" spans="1:5" ht="118.15" customHeight="1" x14ac:dyDescent="0.3">
      <c r="A417" s="110" t="s">
        <v>1024</v>
      </c>
      <c r="B417" s="44" t="s">
        <v>468</v>
      </c>
      <c r="C417" s="111">
        <f t="shared" ref="C417:E417" si="194">SUM(C418)</f>
        <v>492000</v>
      </c>
      <c r="D417" s="111">
        <f t="shared" si="194"/>
        <v>492000</v>
      </c>
      <c r="E417" s="111">
        <f t="shared" si="194"/>
        <v>492000</v>
      </c>
    </row>
    <row r="418" spans="1:5" s="22" customFormat="1" ht="31.5" hidden="1" x14ac:dyDescent="0.3">
      <c r="A418" s="107" t="s">
        <v>305</v>
      </c>
      <c r="B418" s="108" t="s">
        <v>469</v>
      </c>
      <c r="C418" s="123">
        <v>492000</v>
      </c>
      <c r="D418" s="123">
        <v>492000</v>
      </c>
      <c r="E418" s="123">
        <v>492000</v>
      </c>
    </row>
    <row r="419" spans="1:5" ht="90" customHeight="1" x14ac:dyDescent="0.3">
      <c r="A419" s="110" t="s">
        <v>470</v>
      </c>
      <c r="B419" s="44" t="s">
        <v>471</v>
      </c>
      <c r="C419" s="111">
        <f t="shared" ref="C419:E419" si="195">SUM(C420)</f>
        <v>1000</v>
      </c>
      <c r="D419" s="111">
        <f t="shared" si="195"/>
        <v>1000</v>
      </c>
      <c r="E419" s="111">
        <f t="shared" si="195"/>
        <v>1000</v>
      </c>
    </row>
    <row r="420" spans="1:5" s="22" customFormat="1" ht="31.5" hidden="1" x14ac:dyDescent="0.3">
      <c r="A420" s="107" t="s">
        <v>305</v>
      </c>
      <c r="B420" s="108" t="s">
        <v>472</v>
      </c>
      <c r="C420" s="123">
        <v>1000</v>
      </c>
      <c r="D420" s="123">
        <v>1000</v>
      </c>
      <c r="E420" s="123">
        <v>1000</v>
      </c>
    </row>
    <row r="421" spans="1:5" s="93" customFormat="1" ht="118.15" customHeight="1" x14ac:dyDescent="0.3">
      <c r="A421" s="40" t="s">
        <v>852</v>
      </c>
      <c r="B421" s="41" t="s">
        <v>853</v>
      </c>
      <c r="C421" s="42">
        <f>C423+C422</f>
        <v>9000</v>
      </c>
      <c r="D421" s="42">
        <f t="shared" ref="D421:E421" si="196">D423+D422</f>
        <v>9000</v>
      </c>
      <c r="E421" s="42">
        <f t="shared" si="196"/>
        <v>9000</v>
      </c>
    </row>
    <row r="422" spans="1:5" s="22" customFormat="1" ht="31.5" hidden="1" x14ac:dyDescent="0.3">
      <c r="A422" s="107" t="s">
        <v>309</v>
      </c>
      <c r="B422" s="121" t="s">
        <v>854</v>
      </c>
      <c r="C422" s="123">
        <v>9000</v>
      </c>
      <c r="D422" s="123">
        <v>9000</v>
      </c>
      <c r="E422" s="123">
        <v>9000</v>
      </c>
    </row>
    <row r="423" spans="1:5" s="22" customFormat="1" ht="31.5" hidden="1" x14ac:dyDescent="0.3">
      <c r="A423" s="107" t="s">
        <v>305</v>
      </c>
      <c r="B423" s="108" t="s">
        <v>1021</v>
      </c>
      <c r="C423" s="123">
        <v>0</v>
      </c>
      <c r="D423" s="123">
        <v>0</v>
      </c>
      <c r="E423" s="123">
        <v>0</v>
      </c>
    </row>
    <row r="424" spans="1:5" ht="81.599999999999994" customHeight="1" x14ac:dyDescent="0.3">
      <c r="A424" s="110" t="s">
        <v>473</v>
      </c>
      <c r="B424" s="44" t="s">
        <v>474</v>
      </c>
      <c r="C424" s="111">
        <f t="shared" ref="C424:E424" si="197">SUM(C425:C426)</f>
        <v>146000</v>
      </c>
      <c r="D424" s="111">
        <f t="shared" si="197"/>
        <v>146000</v>
      </c>
      <c r="E424" s="111">
        <f t="shared" si="197"/>
        <v>146000</v>
      </c>
    </row>
    <row r="425" spans="1:5" s="22" customFormat="1" ht="31.5" hidden="1" x14ac:dyDescent="0.3">
      <c r="A425" s="107" t="s">
        <v>309</v>
      </c>
      <c r="B425" s="108" t="s">
        <v>475</v>
      </c>
      <c r="C425" s="123">
        <v>35000</v>
      </c>
      <c r="D425" s="123">
        <v>35000</v>
      </c>
      <c r="E425" s="123">
        <v>35000</v>
      </c>
    </row>
    <row r="426" spans="1:5" s="22" customFormat="1" ht="31.5" hidden="1" x14ac:dyDescent="0.3">
      <c r="A426" s="107" t="s">
        <v>305</v>
      </c>
      <c r="B426" s="108" t="s">
        <v>476</v>
      </c>
      <c r="C426" s="123">
        <v>111000</v>
      </c>
      <c r="D426" s="123">
        <v>111000</v>
      </c>
      <c r="E426" s="123">
        <v>111000</v>
      </c>
    </row>
    <row r="427" spans="1:5" ht="64.150000000000006" customHeight="1" x14ac:dyDescent="0.3">
      <c r="A427" s="110" t="s">
        <v>477</v>
      </c>
      <c r="B427" s="44" t="s">
        <v>478</v>
      </c>
      <c r="C427" s="111">
        <f t="shared" ref="C427:E427" si="198">SUM(C428)</f>
        <v>6587000</v>
      </c>
      <c r="D427" s="111">
        <f t="shared" si="198"/>
        <v>6587000</v>
      </c>
      <c r="E427" s="111">
        <f t="shared" si="198"/>
        <v>6587000</v>
      </c>
    </row>
    <row r="428" spans="1:5" ht="79.150000000000006" customHeight="1" x14ac:dyDescent="0.3">
      <c r="A428" s="110" t="s">
        <v>479</v>
      </c>
      <c r="B428" s="44" t="s">
        <v>480</v>
      </c>
      <c r="C428" s="111">
        <f>SUM(C430,C432,C434,C436,C441,C444,C446,C449,C439,C429)</f>
        <v>6587000</v>
      </c>
      <c r="D428" s="111">
        <f t="shared" ref="D428:E428" si="199">SUM(D430,D432,D434,D436,D441,D444,D446,D449,D439,D429)</f>
        <v>6587000</v>
      </c>
      <c r="E428" s="111">
        <f t="shared" si="199"/>
        <v>6587000</v>
      </c>
    </row>
    <row r="429" spans="1:5" s="22" customFormat="1" ht="31.5" hidden="1" customHeight="1" x14ac:dyDescent="0.3">
      <c r="A429" s="107" t="s">
        <v>1171</v>
      </c>
      <c r="B429" s="121" t="s">
        <v>1172</v>
      </c>
      <c r="C429" s="109">
        <v>5000</v>
      </c>
      <c r="D429" s="109">
        <v>5000</v>
      </c>
      <c r="E429" s="109">
        <v>5000</v>
      </c>
    </row>
    <row r="430" spans="1:5" ht="90" hidden="1" customHeight="1" x14ac:dyDescent="0.3">
      <c r="A430" s="110" t="s">
        <v>1023</v>
      </c>
      <c r="B430" s="44" t="s">
        <v>481</v>
      </c>
      <c r="C430" s="111">
        <f t="shared" ref="C430:E430" si="200">SUM(C431)</f>
        <v>0</v>
      </c>
      <c r="D430" s="111">
        <f t="shared" si="200"/>
        <v>0</v>
      </c>
      <c r="E430" s="111">
        <f t="shared" si="200"/>
        <v>0</v>
      </c>
    </row>
    <row r="431" spans="1:5" s="22" customFormat="1" ht="31.5" hidden="1" customHeight="1" x14ac:dyDescent="0.3">
      <c r="A431" s="107" t="s">
        <v>305</v>
      </c>
      <c r="B431" s="108" t="s">
        <v>482</v>
      </c>
      <c r="C431" s="123">
        <v>0</v>
      </c>
      <c r="D431" s="123">
        <v>0</v>
      </c>
      <c r="E431" s="123">
        <v>0</v>
      </c>
    </row>
    <row r="432" spans="1:5" ht="109.15" customHeight="1" x14ac:dyDescent="0.3">
      <c r="A432" s="110" t="s">
        <v>483</v>
      </c>
      <c r="B432" s="44" t="s">
        <v>484</v>
      </c>
      <c r="C432" s="111">
        <f>SUM(C433)</f>
        <v>65000</v>
      </c>
      <c r="D432" s="111">
        <f t="shared" ref="D432:E432" si="201">SUM(D433)</f>
        <v>65000</v>
      </c>
      <c r="E432" s="111">
        <f t="shared" si="201"/>
        <v>65000</v>
      </c>
    </row>
    <row r="433" spans="1:5" s="22" customFormat="1" ht="31.5" hidden="1" x14ac:dyDescent="0.3">
      <c r="A433" s="107" t="s">
        <v>305</v>
      </c>
      <c r="B433" s="108" t="s">
        <v>485</v>
      </c>
      <c r="C433" s="123">
        <v>65000</v>
      </c>
      <c r="D433" s="123">
        <v>65000</v>
      </c>
      <c r="E433" s="123">
        <v>65000</v>
      </c>
    </row>
    <row r="434" spans="1:5" ht="97.5" customHeight="1" x14ac:dyDescent="0.3">
      <c r="A434" s="110" t="s">
        <v>486</v>
      </c>
      <c r="B434" s="44" t="s">
        <v>487</v>
      </c>
      <c r="C434" s="111">
        <f t="shared" ref="C434:E434" si="202">SUM(C435)</f>
        <v>21000</v>
      </c>
      <c r="D434" s="111">
        <f t="shared" si="202"/>
        <v>21000</v>
      </c>
      <c r="E434" s="111">
        <f t="shared" si="202"/>
        <v>21000</v>
      </c>
    </row>
    <row r="435" spans="1:5" s="22" customFormat="1" ht="31.5" hidden="1" x14ac:dyDescent="0.3">
      <c r="A435" s="107" t="s">
        <v>305</v>
      </c>
      <c r="B435" s="108" t="s">
        <v>488</v>
      </c>
      <c r="C435" s="123">
        <v>21000</v>
      </c>
      <c r="D435" s="123">
        <v>21000</v>
      </c>
      <c r="E435" s="123">
        <v>21000</v>
      </c>
    </row>
    <row r="436" spans="1:5" ht="197.25" customHeight="1" x14ac:dyDescent="0.3">
      <c r="A436" s="110" t="s">
        <v>489</v>
      </c>
      <c r="B436" s="44" t="s">
        <v>490</v>
      </c>
      <c r="C436" s="111">
        <f>SUM(C438,C437)</f>
        <v>102000</v>
      </c>
      <c r="D436" s="111">
        <f t="shared" ref="D436:E436" si="203">SUM(D438,D437)</f>
        <v>102000</v>
      </c>
      <c r="E436" s="111">
        <f t="shared" si="203"/>
        <v>102000</v>
      </c>
    </row>
    <row r="437" spans="1:5" s="22" customFormat="1" ht="31.5" hidden="1" x14ac:dyDescent="0.3">
      <c r="A437" s="107" t="s">
        <v>309</v>
      </c>
      <c r="B437" s="121" t="s">
        <v>1175</v>
      </c>
      <c r="C437" s="109">
        <v>1000</v>
      </c>
      <c r="D437" s="109">
        <v>1000</v>
      </c>
      <c r="E437" s="109">
        <v>1000</v>
      </c>
    </row>
    <row r="438" spans="1:5" s="22" customFormat="1" ht="31.5" hidden="1" x14ac:dyDescent="0.3">
      <c r="A438" s="107" t="s">
        <v>305</v>
      </c>
      <c r="B438" s="108" t="s">
        <v>491</v>
      </c>
      <c r="C438" s="123">
        <v>101000</v>
      </c>
      <c r="D438" s="123">
        <v>101000</v>
      </c>
      <c r="E438" s="123">
        <v>101000</v>
      </c>
    </row>
    <row r="439" spans="1:5" s="93" customFormat="1" ht="101.45" customHeight="1" x14ac:dyDescent="0.3">
      <c r="A439" s="40" t="s">
        <v>855</v>
      </c>
      <c r="B439" s="41" t="s">
        <v>856</v>
      </c>
      <c r="C439" s="42">
        <f>C440</f>
        <v>132000</v>
      </c>
      <c r="D439" s="42">
        <f t="shared" ref="D439:E439" si="204">D440</f>
        <v>132000</v>
      </c>
      <c r="E439" s="42">
        <f t="shared" si="204"/>
        <v>132000</v>
      </c>
    </row>
    <row r="440" spans="1:5" s="22" customFormat="1" ht="31.5" hidden="1" x14ac:dyDescent="0.3">
      <c r="A440" s="107" t="s">
        <v>305</v>
      </c>
      <c r="B440" s="108" t="s">
        <v>857</v>
      </c>
      <c r="C440" s="123">
        <v>132000</v>
      </c>
      <c r="D440" s="123">
        <v>132000</v>
      </c>
      <c r="E440" s="123">
        <v>132000</v>
      </c>
    </row>
    <row r="441" spans="1:5" s="22" customFormat="1" ht="100.9" customHeight="1" x14ac:dyDescent="0.3">
      <c r="A441" s="120" t="s">
        <v>492</v>
      </c>
      <c r="B441" s="44" t="s">
        <v>493</v>
      </c>
      <c r="C441" s="124">
        <f>SUM(C442:C443)</f>
        <v>1000</v>
      </c>
      <c r="D441" s="124">
        <f t="shared" ref="D441:E441" si="205">SUM(D442:D443)</f>
        <v>1000</v>
      </c>
      <c r="E441" s="124">
        <f t="shared" si="205"/>
        <v>1000</v>
      </c>
    </row>
    <row r="442" spans="1:5" s="22" customFormat="1" ht="31.5" hidden="1" x14ac:dyDescent="0.3">
      <c r="A442" s="107" t="s">
        <v>309</v>
      </c>
      <c r="B442" s="108" t="s">
        <v>494</v>
      </c>
      <c r="C442" s="123">
        <v>0</v>
      </c>
      <c r="D442" s="123">
        <v>0</v>
      </c>
      <c r="E442" s="123">
        <v>0</v>
      </c>
    </row>
    <row r="443" spans="1:5" s="22" customFormat="1" ht="31.5" hidden="1" x14ac:dyDescent="0.3">
      <c r="A443" s="107" t="s">
        <v>305</v>
      </c>
      <c r="B443" s="108" t="s">
        <v>858</v>
      </c>
      <c r="C443" s="123">
        <v>1000</v>
      </c>
      <c r="D443" s="123">
        <v>1000</v>
      </c>
      <c r="E443" s="123">
        <v>1000</v>
      </c>
    </row>
    <row r="444" spans="1:5" ht="96" customHeight="1" x14ac:dyDescent="0.3">
      <c r="A444" s="110" t="s">
        <v>495</v>
      </c>
      <c r="B444" s="44" t="s">
        <v>496</v>
      </c>
      <c r="C444" s="111">
        <f t="shared" ref="C444:E444" si="206">SUM(C445)</f>
        <v>25000</v>
      </c>
      <c r="D444" s="111">
        <f t="shared" si="206"/>
        <v>25000</v>
      </c>
      <c r="E444" s="111">
        <f t="shared" si="206"/>
        <v>25000</v>
      </c>
    </row>
    <row r="445" spans="1:5" s="22" customFormat="1" ht="31.5" hidden="1" x14ac:dyDescent="0.3">
      <c r="A445" s="107" t="s">
        <v>305</v>
      </c>
      <c r="B445" s="108" t="s">
        <v>497</v>
      </c>
      <c r="C445" s="109">
        <v>25000</v>
      </c>
      <c r="D445" s="109">
        <v>25000</v>
      </c>
      <c r="E445" s="109">
        <v>25000</v>
      </c>
    </row>
    <row r="446" spans="1:5" ht="96.6" customHeight="1" x14ac:dyDescent="0.3">
      <c r="A446" s="110" t="s">
        <v>498</v>
      </c>
      <c r="B446" s="44" t="s">
        <v>499</v>
      </c>
      <c r="C446" s="111">
        <f t="shared" ref="C446:E446" si="207">SUM(C447:C448)</f>
        <v>127000</v>
      </c>
      <c r="D446" s="111">
        <f t="shared" si="207"/>
        <v>127000</v>
      </c>
      <c r="E446" s="111">
        <f t="shared" si="207"/>
        <v>127000</v>
      </c>
    </row>
    <row r="447" spans="1:5" s="22" customFormat="1" ht="31.5" hidden="1" x14ac:dyDescent="0.3">
      <c r="A447" s="107" t="s">
        <v>309</v>
      </c>
      <c r="B447" s="108" t="s">
        <v>500</v>
      </c>
      <c r="C447" s="123">
        <v>103000</v>
      </c>
      <c r="D447" s="123">
        <v>103000</v>
      </c>
      <c r="E447" s="123">
        <v>103000</v>
      </c>
    </row>
    <row r="448" spans="1:5" s="22" customFormat="1" ht="31.5" hidden="1" x14ac:dyDescent="0.3">
      <c r="A448" s="107" t="s">
        <v>305</v>
      </c>
      <c r="B448" s="108" t="s">
        <v>501</v>
      </c>
      <c r="C448" s="123">
        <v>24000</v>
      </c>
      <c r="D448" s="123">
        <v>24000</v>
      </c>
      <c r="E448" s="123">
        <v>24000</v>
      </c>
    </row>
    <row r="449" spans="1:5" ht="84" customHeight="1" x14ac:dyDescent="0.3">
      <c r="A449" s="110" t="s">
        <v>502</v>
      </c>
      <c r="B449" s="44" t="s">
        <v>503</v>
      </c>
      <c r="C449" s="111">
        <f t="shared" ref="C449:E449" si="208">SUM(C450:C451)</f>
        <v>6109000</v>
      </c>
      <c r="D449" s="111">
        <f t="shared" si="208"/>
        <v>6109000</v>
      </c>
      <c r="E449" s="111">
        <f t="shared" si="208"/>
        <v>6109000</v>
      </c>
    </row>
    <row r="450" spans="1:5" s="22" customFormat="1" ht="31.5" hidden="1" x14ac:dyDescent="0.3">
      <c r="A450" s="107" t="s">
        <v>309</v>
      </c>
      <c r="B450" s="108" t="s">
        <v>504</v>
      </c>
      <c r="C450" s="123">
        <v>2000</v>
      </c>
      <c r="D450" s="123">
        <v>2000</v>
      </c>
      <c r="E450" s="123">
        <v>2000</v>
      </c>
    </row>
    <row r="451" spans="1:5" s="22" customFormat="1" ht="31.5" hidden="1" x14ac:dyDescent="0.3">
      <c r="A451" s="107" t="s">
        <v>305</v>
      </c>
      <c r="B451" s="108" t="s">
        <v>505</v>
      </c>
      <c r="C451" s="123">
        <v>6107000</v>
      </c>
      <c r="D451" s="123">
        <v>6107000</v>
      </c>
      <c r="E451" s="123">
        <v>6107000</v>
      </c>
    </row>
    <row r="452" spans="1:5" ht="94.9" customHeight="1" x14ac:dyDescent="0.3">
      <c r="A452" s="110" t="s">
        <v>506</v>
      </c>
      <c r="B452" s="44" t="s">
        <v>507</v>
      </c>
      <c r="C452" s="111">
        <f t="shared" ref="C452" si="209">SUM(C453)</f>
        <v>1485000</v>
      </c>
      <c r="D452" s="111">
        <f t="shared" ref="D452:E452" si="210">SUM(D453)</f>
        <v>1485000</v>
      </c>
      <c r="E452" s="111">
        <f t="shared" si="210"/>
        <v>1485000</v>
      </c>
    </row>
    <row r="453" spans="1:5" ht="121.5" customHeight="1" x14ac:dyDescent="0.3">
      <c r="A453" s="110" t="s">
        <v>508</v>
      </c>
      <c r="B453" s="44" t="s">
        <v>509</v>
      </c>
      <c r="C453" s="111">
        <f t="shared" ref="C453:E453" si="211">SUM(C454:C455)</f>
        <v>1485000</v>
      </c>
      <c r="D453" s="111">
        <f t="shared" si="211"/>
        <v>1485000</v>
      </c>
      <c r="E453" s="111">
        <f t="shared" si="211"/>
        <v>1485000</v>
      </c>
    </row>
    <row r="454" spans="1:5" s="22" customFormat="1" ht="31.5" hidden="1" x14ac:dyDescent="0.3">
      <c r="A454" s="107" t="s">
        <v>305</v>
      </c>
      <c r="B454" s="108" t="s">
        <v>510</v>
      </c>
      <c r="C454" s="123">
        <v>1449000</v>
      </c>
      <c r="D454" s="123">
        <v>1449000</v>
      </c>
      <c r="E454" s="123">
        <v>1449000</v>
      </c>
    </row>
    <row r="455" spans="1:5" s="22" customFormat="1" ht="37.5" hidden="1" x14ac:dyDescent="0.3">
      <c r="A455" s="107" t="s">
        <v>511</v>
      </c>
      <c r="B455" s="108" t="s">
        <v>512</v>
      </c>
      <c r="C455" s="123">
        <v>36000</v>
      </c>
      <c r="D455" s="123">
        <v>36000</v>
      </c>
      <c r="E455" s="123">
        <v>36000</v>
      </c>
    </row>
    <row r="456" spans="1:5" ht="42.6" customHeight="1" x14ac:dyDescent="0.3">
      <c r="A456" s="110" t="s">
        <v>513</v>
      </c>
      <c r="B456" s="44" t="s">
        <v>514</v>
      </c>
      <c r="C456" s="111">
        <f t="shared" ref="C456:E456" si="212">SUM(C457,C460)</f>
        <v>1556000</v>
      </c>
      <c r="D456" s="111">
        <f t="shared" si="212"/>
        <v>1556000</v>
      </c>
      <c r="E456" s="111">
        <f t="shared" si="212"/>
        <v>1556000</v>
      </c>
    </row>
    <row r="457" spans="1:5" ht="58.9" customHeight="1" x14ac:dyDescent="0.3">
      <c r="A457" s="110" t="s">
        <v>515</v>
      </c>
      <c r="B457" s="44" t="s">
        <v>516</v>
      </c>
      <c r="C457" s="111">
        <f>SUM(C458,C459)</f>
        <v>1137000</v>
      </c>
      <c r="D457" s="111">
        <f t="shared" ref="D457:E457" si="213">SUM(D458,D459)</f>
        <v>1137000</v>
      </c>
      <c r="E457" s="111">
        <f t="shared" si="213"/>
        <v>1137000</v>
      </c>
    </row>
    <row r="458" spans="1:5" s="22" customFormat="1" ht="31.5" hidden="1" x14ac:dyDescent="0.3">
      <c r="A458" s="107" t="s">
        <v>309</v>
      </c>
      <c r="B458" s="108" t="s">
        <v>517</v>
      </c>
      <c r="C458" s="123">
        <v>1135000</v>
      </c>
      <c r="D458" s="123">
        <v>1135000</v>
      </c>
      <c r="E458" s="123">
        <v>1135000</v>
      </c>
    </row>
    <row r="459" spans="1:5" s="22" customFormat="1" ht="31.5" hidden="1" x14ac:dyDescent="0.3">
      <c r="A459" s="107" t="s">
        <v>305</v>
      </c>
      <c r="B459" s="108" t="s">
        <v>979</v>
      </c>
      <c r="C459" s="123">
        <v>2000</v>
      </c>
      <c r="D459" s="123">
        <v>2000</v>
      </c>
      <c r="E459" s="123">
        <v>2000</v>
      </c>
    </row>
    <row r="460" spans="1:5" s="32" customFormat="1" ht="47.45" customHeight="1" x14ac:dyDescent="0.3">
      <c r="A460" s="110" t="s">
        <v>518</v>
      </c>
      <c r="B460" s="44" t="s">
        <v>519</v>
      </c>
      <c r="C460" s="111">
        <f t="shared" ref="C460:E460" si="214">SUM(C461)</f>
        <v>419000</v>
      </c>
      <c r="D460" s="111">
        <f t="shared" si="214"/>
        <v>419000</v>
      </c>
      <c r="E460" s="111">
        <f t="shared" si="214"/>
        <v>419000</v>
      </c>
    </row>
    <row r="461" spans="1:5" s="22" customFormat="1" ht="31.5" hidden="1" x14ac:dyDescent="0.3">
      <c r="A461" s="107" t="s">
        <v>309</v>
      </c>
      <c r="B461" s="108" t="s">
        <v>520</v>
      </c>
      <c r="C461" s="123">
        <v>419000</v>
      </c>
      <c r="D461" s="123">
        <v>419000</v>
      </c>
      <c r="E461" s="123">
        <v>419000</v>
      </c>
    </row>
    <row r="462" spans="1:5" s="30" customFormat="1" ht="78.599999999999994" customHeight="1" x14ac:dyDescent="0.3">
      <c r="A462" s="110" t="s">
        <v>521</v>
      </c>
      <c r="B462" s="44" t="s">
        <v>522</v>
      </c>
      <c r="C462" s="111">
        <f>SUM(C473,C463)</f>
        <v>13640000</v>
      </c>
      <c r="D462" s="111">
        <f>SUM(D473,D463)</f>
        <v>15079000</v>
      </c>
      <c r="E462" s="111">
        <f>SUM(E473,E463)</f>
        <v>18716000</v>
      </c>
    </row>
    <row r="463" spans="1:5" s="30" customFormat="1" ht="46.15" customHeight="1" x14ac:dyDescent="0.3">
      <c r="A463" s="110" t="s">
        <v>859</v>
      </c>
      <c r="B463" s="44" t="s">
        <v>862</v>
      </c>
      <c r="C463" s="111">
        <f>C464</f>
        <v>1767000</v>
      </c>
      <c r="D463" s="111">
        <f t="shared" ref="D463:E463" si="215">D464</f>
        <v>1877000</v>
      </c>
      <c r="E463" s="111">
        <f t="shared" si="215"/>
        <v>2906000</v>
      </c>
    </row>
    <row r="464" spans="1:5" s="30" customFormat="1" ht="64.150000000000006" customHeight="1" x14ac:dyDescent="0.3">
      <c r="A464" s="110" t="s">
        <v>860</v>
      </c>
      <c r="B464" s="44" t="s">
        <v>863</v>
      </c>
      <c r="C464" s="111">
        <f>SUM(C465:C472)</f>
        <v>1767000</v>
      </c>
      <c r="D464" s="111">
        <f>SUM(D465:D472)</f>
        <v>1877000</v>
      </c>
      <c r="E464" s="111">
        <f>SUM(E465:E472)</f>
        <v>2906000</v>
      </c>
    </row>
    <row r="465" spans="1:5" s="22" customFormat="1" ht="37.5" hidden="1" x14ac:dyDescent="0.3">
      <c r="A465" s="129" t="s">
        <v>242</v>
      </c>
      <c r="B465" s="130" t="s">
        <v>864</v>
      </c>
      <c r="C465" s="109">
        <v>37000</v>
      </c>
      <c r="D465" s="109">
        <v>36000</v>
      </c>
      <c r="E465" s="109">
        <v>41000</v>
      </c>
    </row>
    <row r="466" spans="1:5" s="22" customFormat="1" ht="31.5" hidden="1" x14ac:dyDescent="0.3">
      <c r="A466" s="107" t="s">
        <v>969</v>
      </c>
      <c r="B466" s="108" t="s">
        <v>865</v>
      </c>
      <c r="C466" s="109">
        <v>2000</v>
      </c>
      <c r="D466" s="109">
        <v>1000</v>
      </c>
      <c r="E466" s="109">
        <v>1000</v>
      </c>
    </row>
    <row r="467" spans="1:5" s="22" customFormat="1" ht="31.5" hidden="1" x14ac:dyDescent="0.3">
      <c r="A467" s="107" t="s">
        <v>244</v>
      </c>
      <c r="B467" s="108" t="s">
        <v>866</v>
      </c>
      <c r="C467" s="109">
        <v>151000</v>
      </c>
      <c r="D467" s="109">
        <v>191000</v>
      </c>
      <c r="E467" s="109">
        <v>155000</v>
      </c>
    </row>
    <row r="468" spans="1:5" s="22" customFormat="1" ht="31.5" hidden="1" x14ac:dyDescent="0.3">
      <c r="A468" s="107" t="s">
        <v>246</v>
      </c>
      <c r="B468" s="108" t="s">
        <v>867</v>
      </c>
      <c r="C468" s="109">
        <v>291000</v>
      </c>
      <c r="D468" s="109">
        <v>208000</v>
      </c>
      <c r="E468" s="109">
        <v>248000</v>
      </c>
    </row>
    <row r="469" spans="1:5" s="22" customFormat="1" ht="31.5" hidden="1" x14ac:dyDescent="0.3">
      <c r="A469" s="107" t="s">
        <v>861</v>
      </c>
      <c r="B469" s="108" t="s">
        <v>868</v>
      </c>
      <c r="C469" s="109">
        <v>0</v>
      </c>
      <c r="D469" s="109">
        <v>0</v>
      </c>
      <c r="E469" s="109">
        <v>0</v>
      </c>
    </row>
    <row r="470" spans="1:5" s="22" customFormat="1" ht="31.5" hidden="1" x14ac:dyDescent="0.3">
      <c r="A470" s="107" t="s">
        <v>822</v>
      </c>
      <c r="B470" s="108" t="s">
        <v>869</v>
      </c>
      <c r="C470" s="109">
        <v>4000</v>
      </c>
      <c r="D470" s="109">
        <v>5000</v>
      </c>
      <c r="E470" s="109">
        <v>6000</v>
      </c>
    </row>
    <row r="471" spans="1:5" s="22" customFormat="1" ht="31.5" hidden="1" x14ac:dyDescent="0.3">
      <c r="A471" s="107" t="s">
        <v>147</v>
      </c>
      <c r="B471" s="108" t="s">
        <v>870</v>
      </c>
      <c r="C471" s="109">
        <v>0</v>
      </c>
      <c r="D471" s="109">
        <v>0</v>
      </c>
      <c r="E471" s="109">
        <v>0</v>
      </c>
    </row>
    <row r="472" spans="1:5" s="22" customFormat="1" ht="31.5" hidden="1" x14ac:dyDescent="0.3">
      <c r="A472" s="107" t="s">
        <v>174</v>
      </c>
      <c r="B472" s="108" t="s">
        <v>871</v>
      </c>
      <c r="C472" s="109">
        <v>1282000</v>
      </c>
      <c r="D472" s="109">
        <v>1436000</v>
      </c>
      <c r="E472" s="109">
        <v>2455000</v>
      </c>
    </row>
    <row r="473" spans="1:5" s="30" customFormat="1" ht="82.15" customHeight="1" x14ac:dyDescent="0.3">
      <c r="A473" s="110" t="s">
        <v>523</v>
      </c>
      <c r="B473" s="44" t="s">
        <v>524</v>
      </c>
      <c r="C473" s="111">
        <f t="shared" ref="C473:E473" si="216">SUM(C474)</f>
        <v>11873000</v>
      </c>
      <c r="D473" s="111">
        <f t="shared" si="216"/>
        <v>13202000</v>
      </c>
      <c r="E473" s="111">
        <f t="shared" si="216"/>
        <v>15810000</v>
      </c>
    </row>
    <row r="474" spans="1:5" s="30" customFormat="1" ht="63" customHeight="1" x14ac:dyDescent="0.3">
      <c r="A474" s="110" t="s">
        <v>1046</v>
      </c>
      <c r="B474" s="44" t="s">
        <v>525</v>
      </c>
      <c r="C474" s="111">
        <f>SUM(C475,C477,C479,C483)</f>
        <v>11873000</v>
      </c>
      <c r="D474" s="111">
        <f t="shared" ref="D474:E474" si="217">SUM(D475,D477,D479,D483)</f>
        <v>13202000</v>
      </c>
      <c r="E474" s="111">
        <f t="shared" si="217"/>
        <v>15810000</v>
      </c>
    </row>
    <row r="475" spans="1:5" ht="87" customHeight="1" x14ac:dyDescent="0.3">
      <c r="A475" s="110" t="s">
        <v>1280</v>
      </c>
      <c r="B475" s="44" t="s">
        <v>526</v>
      </c>
      <c r="C475" s="111">
        <f t="shared" ref="C475:E475" si="218">SUM(C476)</f>
        <v>3000</v>
      </c>
      <c r="D475" s="111">
        <f t="shared" si="218"/>
        <v>2000</v>
      </c>
      <c r="E475" s="111">
        <f t="shared" si="218"/>
        <v>3000</v>
      </c>
    </row>
    <row r="476" spans="1:5" s="22" customFormat="1" ht="36" hidden="1" customHeight="1" x14ac:dyDescent="0.3">
      <c r="A476" s="107" t="s">
        <v>126</v>
      </c>
      <c r="B476" s="108" t="s">
        <v>527</v>
      </c>
      <c r="C476" s="123">
        <v>3000</v>
      </c>
      <c r="D476" s="123">
        <v>2000</v>
      </c>
      <c r="E476" s="123">
        <v>3000</v>
      </c>
    </row>
    <row r="477" spans="1:5" ht="97.9" customHeight="1" x14ac:dyDescent="0.3">
      <c r="A477" s="110" t="s">
        <v>1047</v>
      </c>
      <c r="B477" s="44" t="s">
        <v>528</v>
      </c>
      <c r="C477" s="111">
        <f t="shared" ref="C477:E477" si="219">SUM(C478)</f>
        <v>39000</v>
      </c>
      <c r="D477" s="111">
        <f t="shared" si="219"/>
        <v>37000</v>
      </c>
      <c r="E477" s="111">
        <f t="shared" si="219"/>
        <v>81000</v>
      </c>
    </row>
    <row r="478" spans="1:5" s="22" customFormat="1" ht="36" hidden="1" customHeight="1" x14ac:dyDescent="0.3">
      <c r="A478" s="107" t="s">
        <v>126</v>
      </c>
      <c r="B478" s="108" t="s">
        <v>529</v>
      </c>
      <c r="C478" s="123">
        <v>39000</v>
      </c>
      <c r="D478" s="123">
        <v>37000</v>
      </c>
      <c r="E478" s="123">
        <v>81000</v>
      </c>
    </row>
    <row r="479" spans="1:5" s="22" customFormat="1" ht="78" customHeight="1" x14ac:dyDescent="0.3">
      <c r="A479" s="110" t="s">
        <v>1048</v>
      </c>
      <c r="B479" s="131" t="s">
        <v>530</v>
      </c>
      <c r="C479" s="111">
        <f>SUM(C480:C482)</f>
        <v>11522000</v>
      </c>
      <c r="D479" s="111">
        <f>SUM(D480:D482)</f>
        <v>12753000</v>
      </c>
      <c r="E479" s="111">
        <f>SUM(E480:E482)</f>
        <v>15408000</v>
      </c>
    </row>
    <row r="480" spans="1:5" s="22" customFormat="1" hidden="1" x14ac:dyDescent="0.3">
      <c r="A480" s="107" t="s">
        <v>969</v>
      </c>
      <c r="B480" s="132" t="s">
        <v>531</v>
      </c>
      <c r="C480" s="123">
        <v>6655000</v>
      </c>
      <c r="D480" s="123">
        <v>8337000</v>
      </c>
      <c r="E480" s="123">
        <v>10698000</v>
      </c>
    </row>
    <row r="481" spans="1:5" s="22" customFormat="1" hidden="1" x14ac:dyDescent="0.3">
      <c r="A481" s="107" t="s">
        <v>147</v>
      </c>
      <c r="B481" s="132" t="s">
        <v>532</v>
      </c>
      <c r="C481" s="123">
        <v>4867000</v>
      </c>
      <c r="D481" s="123">
        <v>4416000</v>
      </c>
      <c r="E481" s="123">
        <v>4710000</v>
      </c>
    </row>
    <row r="482" spans="1:5" s="22" customFormat="1" hidden="1" x14ac:dyDescent="0.3">
      <c r="A482" s="107" t="s">
        <v>174</v>
      </c>
      <c r="B482" s="132" t="s">
        <v>533</v>
      </c>
      <c r="C482" s="123">
        <v>0</v>
      </c>
      <c r="D482" s="123">
        <v>0</v>
      </c>
      <c r="E482" s="123">
        <v>0</v>
      </c>
    </row>
    <row r="483" spans="1:5" s="93" customFormat="1" ht="61.15" customHeight="1" x14ac:dyDescent="0.3">
      <c r="A483" s="40" t="s">
        <v>1045</v>
      </c>
      <c r="B483" s="131" t="s">
        <v>879</v>
      </c>
      <c r="C483" s="42">
        <f>SUM(C484:C489)</f>
        <v>309000</v>
      </c>
      <c r="D483" s="42">
        <f t="shared" ref="D483:E483" si="220">SUM(D484:D489)</f>
        <v>410000</v>
      </c>
      <c r="E483" s="42">
        <f t="shared" si="220"/>
        <v>318000</v>
      </c>
    </row>
    <row r="484" spans="1:5" s="22" customFormat="1" hidden="1" x14ac:dyDescent="0.3">
      <c r="A484" s="107" t="s">
        <v>872</v>
      </c>
      <c r="B484" s="132" t="s">
        <v>873</v>
      </c>
      <c r="C484" s="123">
        <v>0</v>
      </c>
      <c r="D484" s="123">
        <v>1000</v>
      </c>
      <c r="E484" s="123">
        <v>1000</v>
      </c>
    </row>
    <row r="485" spans="1:5" s="22" customFormat="1" hidden="1" x14ac:dyDescent="0.3">
      <c r="A485" s="107" t="s">
        <v>246</v>
      </c>
      <c r="B485" s="132" t="s">
        <v>874</v>
      </c>
      <c r="C485" s="123">
        <v>224000</v>
      </c>
      <c r="D485" s="123">
        <v>296000</v>
      </c>
      <c r="E485" s="123">
        <v>231000</v>
      </c>
    </row>
    <row r="486" spans="1:5" s="22" customFormat="1" hidden="1" x14ac:dyDescent="0.3">
      <c r="A486" s="107" t="s">
        <v>260</v>
      </c>
      <c r="B486" s="132" t="s">
        <v>875</v>
      </c>
      <c r="C486" s="123">
        <v>1000</v>
      </c>
      <c r="D486" s="123">
        <v>1000</v>
      </c>
      <c r="E486" s="123">
        <v>1000</v>
      </c>
    </row>
    <row r="487" spans="1:5" s="22" customFormat="1" hidden="1" x14ac:dyDescent="0.3">
      <c r="A487" s="107" t="s">
        <v>822</v>
      </c>
      <c r="B487" s="132" t="s">
        <v>876</v>
      </c>
      <c r="C487" s="123">
        <v>4000</v>
      </c>
      <c r="D487" s="123">
        <v>5000</v>
      </c>
      <c r="E487" s="123">
        <v>5000</v>
      </c>
    </row>
    <row r="488" spans="1:5" s="22" customFormat="1" hidden="1" x14ac:dyDescent="0.3">
      <c r="A488" s="107" t="s">
        <v>147</v>
      </c>
      <c r="B488" s="132" t="s">
        <v>877</v>
      </c>
      <c r="C488" s="123">
        <v>0</v>
      </c>
      <c r="D488" s="123">
        <v>0</v>
      </c>
      <c r="E488" s="123">
        <v>0</v>
      </c>
    </row>
    <row r="489" spans="1:5" s="22" customFormat="1" hidden="1" x14ac:dyDescent="0.3">
      <c r="A489" s="107" t="s">
        <v>174</v>
      </c>
      <c r="B489" s="132" t="s">
        <v>878</v>
      </c>
      <c r="C489" s="123">
        <v>80000</v>
      </c>
      <c r="D489" s="123">
        <v>107000</v>
      </c>
      <c r="E489" s="123">
        <v>80000</v>
      </c>
    </row>
    <row r="490" spans="1:5" s="30" customFormat="1" ht="26.25" customHeight="1" x14ac:dyDescent="0.3">
      <c r="A490" s="110" t="s">
        <v>534</v>
      </c>
      <c r="B490" s="44" t="s">
        <v>535</v>
      </c>
      <c r="C490" s="111">
        <f>SUM(C504,C491,C498,C501)</f>
        <v>2415833</v>
      </c>
      <c r="D490" s="111">
        <f t="shared" ref="D490:E490" si="221">SUM(D504,D491,D498,D501)</f>
        <v>1530000</v>
      </c>
      <c r="E490" s="111">
        <f t="shared" si="221"/>
        <v>997000</v>
      </c>
    </row>
    <row r="491" spans="1:5" s="30" customFormat="1" ht="78" customHeight="1" x14ac:dyDescent="0.3">
      <c r="A491" s="110" t="s">
        <v>880</v>
      </c>
      <c r="B491" s="44" t="s">
        <v>894</v>
      </c>
      <c r="C491" s="111">
        <f>C494+C492</f>
        <v>112833</v>
      </c>
      <c r="D491" s="111">
        <f t="shared" ref="D491:E491" si="222">D494+D492</f>
        <v>500000</v>
      </c>
      <c r="E491" s="111">
        <f t="shared" si="222"/>
        <v>197000</v>
      </c>
    </row>
    <row r="492" spans="1:5" s="30" customFormat="1" ht="37.5" x14ac:dyDescent="0.3">
      <c r="A492" s="110" t="s">
        <v>970</v>
      </c>
      <c r="B492" s="44" t="s">
        <v>972</v>
      </c>
      <c r="C492" s="111">
        <f>C493</f>
        <v>52000</v>
      </c>
      <c r="D492" s="111">
        <f t="shared" ref="D492:E492" si="223">D493</f>
        <v>59000</v>
      </c>
      <c r="E492" s="111">
        <f t="shared" si="223"/>
        <v>37000</v>
      </c>
    </row>
    <row r="493" spans="1:5" s="22" customFormat="1" ht="31.5" hidden="1" x14ac:dyDescent="0.3">
      <c r="A493" s="107" t="s">
        <v>244</v>
      </c>
      <c r="B493" s="121" t="s">
        <v>971</v>
      </c>
      <c r="C493" s="109">
        <v>52000</v>
      </c>
      <c r="D493" s="109">
        <v>59000</v>
      </c>
      <c r="E493" s="109">
        <v>37000</v>
      </c>
    </row>
    <row r="494" spans="1:5" s="30" customFormat="1" ht="62.45" customHeight="1" x14ac:dyDescent="0.3">
      <c r="A494" s="110" t="s">
        <v>881</v>
      </c>
      <c r="B494" s="44" t="s">
        <v>882</v>
      </c>
      <c r="C494" s="111">
        <f>SUM(C495:C497)</f>
        <v>60833</v>
      </c>
      <c r="D494" s="111">
        <f t="shared" ref="D494:E494" si="224">SUM(D495:D497)</f>
        <v>441000</v>
      </c>
      <c r="E494" s="111">
        <f t="shared" si="224"/>
        <v>160000</v>
      </c>
    </row>
    <row r="495" spans="1:5" s="22" customFormat="1" ht="31.15" hidden="1" customHeight="1" x14ac:dyDescent="0.3">
      <c r="A495" s="107" t="s">
        <v>242</v>
      </c>
      <c r="B495" s="108" t="s">
        <v>883</v>
      </c>
      <c r="C495" s="109">
        <v>32833</v>
      </c>
      <c r="D495" s="109">
        <v>0</v>
      </c>
      <c r="E495" s="109">
        <v>0</v>
      </c>
    </row>
    <row r="496" spans="1:5" s="22" customFormat="1" ht="31.15" hidden="1" customHeight="1" x14ac:dyDescent="0.3">
      <c r="A496" s="107" t="s">
        <v>983</v>
      </c>
      <c r="B496" s="108" t="s">
        <v>1173</v>
      </c>
      <c r="C496" s="109">
        <v>6000</v>
      </c>
      <c r="D496" s="109">
        <v>8000</v>
      </c>
      <c r="E496" s="109">
        <v>6000</v>
      </c>
    </row>
    <row r="497" spans="1:5" s="22" customFormat="1" ht="31.15" hidden="1" customHeight="1" x14ac:dyDescent="0.3">
      <c r="A497" s="107" t="s">
        <v>244</v>
      </c>
      <c r="B497" s="108" t="s">
        <v>1174</v>
      </c>
      <c r="C497" s="109">
        <v>22000</v>
      </c>
      <c r="D497" s="109">
        <v>433000</v>
      </c>
      <c r="E497" s="109">
        <v>154000</v>
      </c>
    </row>
    <row r="498" spans="1:5" s="93" customFormat="1" ht="40.5" customHeight="1" x14ac:dyDescent="0.3">
      <c r="A498" s="40" t="s">
        <v>887</v>
      </c>
      <c r="B498" s="41" t="s">
        <v>888</v>
      </c>
      <c r="C498" s="113">
        <f>C499</f>
        <v>1263000</v>
      </c>
      <c r="D498" s="113">
        <f t="shared" ref="D498:E498" si="225">D499</f>
        <v>1017000</v>
      </c>
      <c r="E498" s="113">
        <f t="shared" si="225"/>
        <v>796000</v>
      </c>
    </row>
    <row r="499" spans="1:5" s="30" customFormat="1" ht="116.45" customHeight="1" x14ac:dyDescent="0.3">
      <c r="A499" s="110" t="s">
        <v>884</v>
      </c>
      <c r="B499" s="44" t="s">
        <v>885</v>
      </c>
      <c r="C499" s="111">
        <f>C500</f>
        <v>1263000</v>
      </c>
      <c r="D499" s="111">
        <f t="shared" ref="D499:E499" si="226">D500</f>
        <v>1017000</v>
      </c>
      <c r="E499" s="111">
        <f t="shared" si="226"/>
        <v>796000</v>
      </c>
    </row>
    <row r="500" spans="1:5" s="22" customFormat="1" ht="31.15" hidden="1" customHeight="1" x14ac:dyDescent="0.3">
      <c r="A500" s="107" t="s">
        <v>242</v>
      </c>
      <c r="B500" s="108" t="s">
        <v>886</v>
      </c>
      <c r="C500" s="109">
        <v>1263000</v>
      </c>
      <c r="D500" s="109">
        <v>1017000</v>
      </c>
      <c r="E500" s="109">
        <v>796000</v>
      </c>
    </row>
    <row r="501" spans="1:5" s="30" customFormat="1" ht="41.45" hidden="1" customHeight="1" x14ac:dyDescent="0.3">
      <c r="A501" s="110" t="s">
        <v>889</v>
      </c>
      <c r="B501" s="44" t="s">
        <v>891</v>
      </c>
      <c r="C501" s="111">
        <f>C502</f>
        <v>0</v>
      </c>
      <c r="D501" s="111">
        <f t="shared" ref="D501:E501" si="227">D502</f>
        <v>0</v>
      </c>
      <c r="E501" s="111">
        <f t="shared" si="227"/>
        <v>0</v>
      </c>
    </row>
    <row r="502" spans="1:5" s="30" customFormat="1" ht="39.6" hidden="1" customHeight="1" x14ac:dyDescent="0.3">
      <c r="A502" s="110" t="s">
        <v>890</v>
      </c>
      <c r="B502" s="44" t="s">
        <v>892</v>
      </c>
      <c r="C502" s="111">
        <f>C503</f>
        <v>0</v>
      </c>
      <c r="D502" s="111">
        <f t="shared" ref="D502:E502" si="228">D503</f>
        <v>0</v>
      </c>
      <c r="E502" s="111">
        <f t="shared" si="228"/>
        <v>0</v>
      </c>
    </row>
    <row r="503" spans="1:5" s="22" customFormat="1" ht="31.15" hidden="1" customHeight="1" x14ac:dyDescent="0.3">
      <c r="A503" s="107" t="s">
        <v>147</v>
      </c>
      <c r="B503" s="121" t="s">
        <v>893</v>
      </c>
      <c r="C503" s="109">
        <v>0</v>
      </c>
      <c r="D503" s="109">
        <v>0</v>
      </c>
      <c r="E503" s="109">
        <v>0</v>
      </c>
    </row>
    <row r="504" spans="1:5" ht="61.15" customHeight="1" x14ac:dyDescent="0.3">
      <c r="A504" s="110" t="s">
        <v>536</v>
      </c>
      <c r="B504" s="44" t="s">
        <v>537</v>
      </c>
      <c r="C504" s="111">
        <f>SUM(C505,C510)</f>
        <v>1040000</v>
      </c>
      <c r="D504" s="111">
        <f>SUM(D505,D510)</f>
        <v>13000</v>
      </c>
      <c r="E504" s="111">
        <f>SUM(E505,E510)</f>
        <v>4000</v>
      </c>
    </row>
    <row r="505" spans="1:5" ht="63.6" customHeight="1" x14ac:dyDescent="0.3">
      <c r="A505" s="110" t="s">
        <v>538</v>
      </c>
      <c r="B505" s="44" t="s">
        <v>539</v>
      </c>
      <c r="C505" s="111">
        <f>SUM(C506)</f>
        <v>1030000</v>
      </c>
      <c r="D505" s="111">
        <f t="shared" ref="D505:E505" si="229">SUM(D506)</f>
        <v>11000</v>
      </c>
      <c r="E505" s="111">
        <f t="shared" si="229"/>
        <v>4000</v>
      </c>
    </row>
    <row r="506" spans="1:5" ht="112.15" customHeight="1" x14ac:dyDescent="0.3">
      <c r="A506" s="110" t="s">
        <v>540</v>
      </c>
      <c r="B506" s="44" t="s">
        <v>541</v>
      </c>
      <c r="C506" s="111">
        <f>SUM(C507:C509)</f>
        <v>1030000</v>
      </c>
      <c r="D506" s="111">
        <f>SUM(D507:D509)</f>
        <v>11000</v>
      </c>
      <c r="E506" s="111">
        <f>SUM(E507:E509)</f>
        <v>4000</v>
      </c>
    </row>
    <row r="507" spans="1:5" s="22" customFormat="1" ht="31.5" hidden="1" x14ac:dyDescent="0.3">
      <c r="A507" s="107" t="s">
        <v>969</v>
      </c>
      <c r="B507" s="108" t="s">
        <v>895</v>
      </c>
      <c r="C507" s="109">
        <v>0</v>
      </c>
      <c r="D507" s="109">
        <v>0</v>
      </c>
      <c r="E507" s="109">
        <v>0</v>
      </c>
    </row>
    <row r="508" spans="1:5" s="22" customFormat="1" ht="31.5" hidden="1" x14ac:dyDescent="0.3">
      <c r="A508" s="107" t="s">
        <v>13</v>
      </c>
      <c r="B508" s="108" t="s">
        <v>542</v>
      </c>
      <c r="C508" s="109">
        <v>30000</v>
      </c>
      <c r="D508" s="109">
        <v>11000</v>
      </c>
      <c r="E508" s="109">
        <v>4000</v>
      </c>
    </row>
    <row r="509" spans="1:5" s="22" customFormat="1" ht="31.5" hidden="1" x14ac:dyDescent="0.3">
      <c r="A509" s="107" t="s">
        <v>1025</v>
      </c>
      <c r="B509" s="108" t="s">
        <v>543</v>
      </c>
      <c r="C509" s="123">
        <v>1000000</v>
      </c>
      <c r="D509" s="123">
        <v>0</v>
      </c>
      <c r="E509" s="123">
        <v>0</v>
      </c>
    </row>
    <row r="510" spans="1:5" ht="63.6" customHeight="1" x14ac:dyDescent="0.3">
      <c r="A510" s="110" t="s">
        <v>544</v>
      </c>
      <c r="B510" s="44" t="s">
        <v>545</v>
      </c>
      <c r="C510" s="111">
        <f>C511</f>
        <v>10000</v>
      </c>
      <c r="D510" s="111">
        <f t="shared" ref="D510:E510" si="230">D511</f>
        <v>2000</v>
      </c>
      <c r="E510" s="111">
        <f t="shared" si="230"/>
        <v>0</v>
      </c>
    </row>
    <row r="511" spans="1:5" ht="63.6" customHeight="1" x14ac:dyDescent="0.3">
      <c r="A511" s="110" t="s">
        <v>1035</v>
      </c>
      <c r="B511" s="44" t="s">
        <v>1033</v>
      </c>
      <c r="C511" s="111">
        <f>C512</f>
        <v>10000</v>
      </c>
      <c r="D511" s="111">
        <f t="shared" ref="D511:E511" si="231">D512</f>
        <v>2000</v>
      </c>
      <c r="E511" s="111">
        <f t="shared" si="231"/>
        <v>0</v>
      </c>
    </row>
    <row r="512" spans="1:5" s="22" customFormat="1" ht="31.5" hidden="1" x14ac:dyDescent="0.3">
      <c r="A512" s="107" t="s">
        <v>13</v>
      </c>
      <c r="B512" s="108" t="s">
        <v>1034</v>
      </c>
      <c r="C512" s="123">
        <v>10000</v>
      </c>
      <c r="D512" s="123">
        <v>2000</v>
      </c>
      <c r="E512" s="123">
        <v>0</v>
      </c>
    </row>
    <row r="513" spans="1:5" x14ac:dyDescent="0.3">
      <c r="A513" s="110" t="s">
        <v>546</v>
      </c>
      <c r="B513" s="44" t="s">
        <v>547</v>
      </c>
      <c r="C513" s="111">
        <f>SUM(C517+C514)</f>
        <v>3693000</v>
      </c>
      <c r="D513" s="111">
        <f t="shared" ref="D513:E513" si="232">SUM(D517+D514)</f>
        <v>4753000</v>
      </c>
      <c r="E513" s="111">
        <f t="shared" si="232"/>
        <v>4545000</v>
      </c>
    </row>
    <row r="514" spans="1:5" ht="135.75" customHeight="1" x14ac:dyDescent="0.3">
      <c r="A514" s="110" t="s">
        <v>1052</v>
      </c>
      <c r="B514" s="44" t="s">
        <v>786</v>
      </c>
      <c r="C514" s="111">
        <f>SUM(C515:C516)</f>
        <v>3271000</v>
      </c>
      <c r="D514" s="111">
        <f t="shared" ref="D514:E514" si="233">SUM(D515:D516)</f>
        <v>4434000</v>
      </c>
      <c r="E514" s="111">
        <f t="shared" si="233"/>
        <v>4198000</v>
      </c>
    </row>
    <row r="515" spans="1:5" ht="31.5" hidden="1" x14ac:dyDescent="0.3">
      <c r="A515" s="107" t="s">
        <v>244</v>
      </c>
      <c r="B515" s="108" t="s">
        <v>783</v>
      </c>
      <c r="C515" s="122">
        <v>2000000</v>
      </c>
      <c r="D515" s="122">
        <v>3000000</v>
      </c>
      <c r="E515" s="122">
        <v>3000000</v>
      </c>
    </row>
    <row r="516" spans="1:5" ht="31.5" hidden="1" x14ac:dyDescent="0.3">
      <c r="A516" s="107" t="s">
        <v>246</v>
      </c>
      <c r="B516" s="108" t="s">
        <v>784</v>
      </c>
      <c r="C516" s="122">
        <v>1271000</v>
      </c>
      <c r="D516" s="122">
        <v>1434000</v>
      </c>
      <c r="E516" s="122">
        <v>1198000</v>
      </c>
    </row>
    <row r="517" spans="1:5" ht="26.45" customHeight="1" x14ac:dyDescent="0.3">
      <c r="A517" s="110" t="s">
        <v>548</v>
      </c>
      <c r="B517" s="44" t="s">
        <v>549</v>
      </c>
      <c r="C517" s="111">
        <f t="shared" ref="C517:E518" si="234">SUM(C518)</f>
        <v>422000</v>
      </c>
      <c r="D517" s="111">
        <f t="shared" si="234"/>
        <v>319000</v>
      </c>
      <c r="E517" s="111">
        <f t="shared" si="234"/>
        <v>347000</v>
      </c>
    </row>
    <row r="518" spans="1:5" ht="54" customHeight="1" x14ac:dyDescent="0.3">
      <c r="A518" s="110" t="s">
        <v>1070</v>
      </c>
      <c r="B518" s="44" t="s">
        <v>550</v>
      </c>
      <c r="C518" s="111">
        <f t="shared" si="234"/>
        <v>422000</v>
      </c>
      <c r="D518" s="111">
        <f t="shared" si="234"/>
        <v>319000</v>
      </c>
      <c r="E518" s="111">
        <f t="shared" si="234"/>
        <v>347000</v>
      </c>
    </row>
    <row r="519" spans="1:5" s="22" customFormat="1" ht="31.5" hidden="1" x14ac:dyDescent="0.3">
      <c r="A519" s="107" t="s">
        <v>147</v>
      </c>
      <c r="B519" s="108" t="s">
        <v>896</v>
      </c>
      <c r="C519" s="123">
        <v>422000</v>
      </c>
      <c r="D519" s="123">
        <v>319000</v>
      </c>
      <c r="E519" s="123">
        <v>347000</v>
      </c>
    </row>
    <row r="520" spans="1:5" s="22" customFormat="1" ht="27" customHeight="1" x14ac:dyDescent="0.3">
      <c r="A520" s="110" t="s">
        <v>765</v>
      </c>
      <c r="B520" s="44" t="s">
        <v>768</v>
      </c>
      <c r="C520" s="124">
        <f>SUM(C521)</f>
        <v>5423667</v>
      </c>
      <c r="D520" s="124">
        <f t="shared" ref="D520:E520" si="235">SUM(D521)</f>
        <v>0</v>
      </c>
      <c r="E520" s="124">
        <f t="shared" si="235"/>
        <v>0</v>
      </c>
    </row>
    <row r="521" spans="1:5" s="22" customFormat="1" ht="20.25" customHeight="1" x14ac:dyDescent="0.3">
      <c r="A521" s="133" t="s">
        <v>766</v>
      </c>
      <c r="B521" s="44" t="s">
        <v>769</v>
      </c>
      <c r="C521" s="124">
        <f>SUM(C522)</f>
        <v>5423667</v>
      </c>
      <c r="D521" s="124">
        <f t="shared" ref="D521:E521" si="236">SUM(D522)</f>
        <v>0</v>
      </c>
      <c r="E521" s="124">
        <f t="shared" si="236"/>
        <v>0</v>
      </c>
    </row>
    <row r="522" spans="1:5" s="22" customFormat="1" ht="31.9" customHeight="1" x14ac:dyDescent="0.3">
      <c r="A522" s="110" t="s">
        <v>767</v>
      </c>
      <c r="B522" s="134" t="s">
        <v>770</v>
      </c>
      <c r="C522" s="124">
        <f>SUM(C523,C525,C527,C529,C531,C533,C535,C537,C539,C541,C543,C545,C547,C549,C551,C553,C555,C565,C567,C557,C559,C561,C563,C569,C571,C573,C581,C575,C577,C579)</f>
        <v>5423667</v>
      </c>
      <c r="D522" s="124">
        <f t="shared" ref="D522:E522" si="237">SUM(D523,D525,D527,D529,D531,D533,D535,D537,D539,D541,D543,D545,D547,D549,D551,D553,D555,D565,D567,D557,D559,D561,D563,D569,D571,D573,D581,D575,D577,D579)</f>
        <v>0</v>
      </c>
      <c r="E522" s="124">
        <f t="shared" si="237"/>
        <v>0</v>
      </c>
    </row>
    <row r="523" spans="1:5" s="22" customFormat="1" ht="45" customHeight="1" x14ac:dyDescent="0.3">
      <c r="A523" s="110" t="s">
        <v>1177</v>
      </c>
      <c r="B523" s="134" t="s">
        <v>1176</v>
      </c>
      <c r="C523" s="124">
        <f t="shared" ref="C523" si="238">SUM(C524)</f>
        <v>222000</v>
      </c>
      <c r="D523" s="124">
        <f t="shared" ref="D523" si="239">SUM(D524)</f>
        <v>0</v>
      </c>
      <c r="E523" s="124">
        <f t="shared" ref="E523" si="240">SUM(E524)</f>
        <v>0</v>
      </c>
    </row>
    <row r="524" spans="1:5" s="22" customFormat="1" ht="31.5" hidden="1" x14ac:dyDescent="0.3">
      <c r="A524" s="107" t="s">
        <v>174</v>
      </c>
      <c r="B524" s="108" t="s">
        <v>1179</v>
      </c>
      <c r="C524" s="123">
        <v>222000</v>
      </c>
      <c r="D524" s="123">
        <v>0</v>
      </c>
      <c r="E524" s="123">
        <v>0</v>
      </c>
    </row>
    <row r="525" spans="1:5" s="22" customFormat="1" ht="39" customHeight="1" x14ac:dyDescent="0.3">
      <c r="A525" s="135" t="s">
        <v>1178</v>
      </c>
      <c r="B525" s="134" t="s">
        <v>1180</v>
      </c>
      <c r="C525" s="124">
        <f t="shared" ref="C525" si="241">SUM(C526)</f>
        <v>326320</v>
      </c>
      <c r="D525" s="124">
        <f t="shared" ref="D525" si="242">SUM(D526)</f>
        <v>0</v>
      </c>
      <c r="E525" s="124">
        <f t="shared" ref="E525" si="243">SUM(E526)</f>
        <v>0</v>
      </c>
    </row>
    <row r="526" spans="1:5" s="22" customFormat="1" ht="31.5" hidden="1" x14ac:dyDescent="0.3">
      <c r="A526" s="107" t="s">
        <v>246</v>
      </c>
      <c r="B526" s="108" t="s">
        <v>1250</v>
      </c>
      <c r="C526" s="123">
        <v>326320</v>
      </c>
      <c r="D526" s="123">
        <v>0</v>
      </c>
      <c r="E526" s="123">
        <v>0</v>
      </c>
    </row>
    <row r="527" spans="1:5" s="22" customFormat="1" ht="46.5" customHeight="1" x14ac:dyDescent="0.3">
      <c r="A527" s="110" t="s">
        <v>1181</v>
      </c>
      <c r="B527" s="134" t="s">
        <v>1182</v>
      </c>
      <c r="C527" s="124">
        <f t="shared" ref="C527" si="244">SUM(C528)</f>
        <v>250000</v>
      </c>
      <c r="D527" s="124">
        <f t="shared" ref="D527" si="245">SUM(D528)</f>
        <v>0</v>
      </c>
      <c r="E527" s="124">
        <f t="shared" ref="E527" si="246">SUM(E528)</f>
        <v>0</v>
      </c>
    </row>
    <row r="528" spans="1:5" s="22" customFormat="1" ht="31.5" hidden="1" x14ac:dyDescent="0.3">
      <c r="A528" s="107" t="s">
        <v>147</v>
      </c>
      <c r="B528" s="108" t="s">
        <v>1183</v>
      </c>
      <c r="C528" s="123">
        <v>250000</v>
      </c>
      <c r="D528" s="123">
        <v>0</v>
      </c>
      <c r="E528" s="123">
        <v>0</v>
      </c>
    </row>
    <row r="529" spans="1:5" s="22" customFormat="1" ht="49.5" customHeight="1" x14ac:dyDescent="0.3">
      <c r="A529" s="110" t="s">
        <v>1184</v>
      </c>
      <c r="B529" s="134" t="s">
        <v>1185</v>
      </c>
      <c r="C529" s="124">
        <f t="shared" ref="C529" si="247">SUM(C530)</f>
        <v>220000</v>
      </c>
      <c r="D529" s="124">
        <f t="shared" ref="D529" si="248">SUM(D530)</f>
        <v>0</v>
      </c>
      <c r="E529" s="124">
        <f t="shared" ref="E529" si="249">SUM(E530)</f>
        <v>0</v>
      </c>
    </row>
    <row r="530" spans="1:5" s="22" customFormat="1" ht="31.5" hidden="1" x14ac:dyDescent="0.3">
      <c r="A530" s="107" t="s">
        <v>147</v>
      </c>
      <c r="B530" s="108" t="s">
        <v>1186</v>
      </c>
      <c r="C530" s="123">
        <v>220000</v>
      </c>
      <c r="D530" s="123">
        <v>0</v>
      </c>
      <c r="E530" s="123">
        <v>0</v>
      </c>
    </row>
    <row r="531" spans="1:5" s="22" customFormat="1" ht="42" customHeight="1" x14ac:dyDescent="0.3">
      <c r="A531" s="110" t="s">
        <v>1187</v>
      </c>
      <c r="B531" s="134" t="s">
        <v>1188</v>
      </c>
      <c r="C531" s="124">
        <f t="shared" ref="C531" si="250">SUM(C532)</f>
        <v>200000</v>
      </c>
      <c r="D531" s="124">
        <f t="shared" ref="D531" si="251">SUM(D532)</f>
        <v>0</v>
      </c>
      <c r="E531" s="124">
        <f t="shared" ref="E531" si="252">SUM(E532)</f>
        <v>0</v>
      </c>
    </row>
    <row r="532" spans="1:5" s="22" customFormat="1" ht="31.5" hidden="1" x14ac:dyDescent="0.3">
      <c r="A532" s="45" t="s">
        <v>147</v>
      </c>
      <c r="B532" s="136" t="s">
        <v>1189</v>
      </c>
      <c r="C532" s="90">
        <v>200000</v>
      </c>
      <c r="D532" s="123">
        <f>D533</f>
        <v>0</v>
      </c>
      <c r="E532" s="123">
        <f>E533</f>
        <v>0</v>
      </c>
    </row>
    <row r="533" spans="1:5" s="22" customFormat="1" ht="58.5" customHeight="1" x14ac:dyDescent="0.3">
      <c r="A533" s="110" t="s">
        <v>1192</v>
      </c>
      <c r="B533" s="134" t="s">
        <v>1190</v>
      </c>
      <c r="C533" s="124">
        <f t="shared" ref="C533" si="253">SUM(C534)</f>
        <v>200000</v>
      </c>
      <c r="D533" s="124">
        <f t="shared" ref="D533" si="254">SUM(D534)</f>
        <v>0</v>
      </c>
      <c r="E533" s="124">
        <f t="shared" ref="E533" si="255">SUM(E534)</f>
        <v>0</v>
      </c>
    </row>
    <row r="534" spans="1:5" s="22" customFormat="1" ht="31.15" hidden="1" customHeight="1" x14ac:dyDescent="0.3">
      <c r="A534" s="45" t="s">
        <v>147</v>
      </c>
      <c r="B534" s="136" t="s">
        <v>1191</v>
      </c>
      <c r="C534" s="90">
        <v>200000</v>
      </c>
      <c r="D534" s="123">
        <v>0</v>
      </c>
      <c r="E534" s="123">
        <v>0</v>
      </c>
    </row>
    <row r="535" spans="1:5" s="22" customFormat="1" ht="64.5" customHeight="1" x14ac:dyDescent="0.3">
      <c r="A535" s="135" t="s">
        <v>1193</v>
      </c>
      <c r="B535" s="134" t="s">
        <v>1194</v>
      </c>
      <c r="C535" s="124">
        <f t="shared" ref="C535" si="256">SUM(C536)</f>
        <v>250000</v>
      </c>
      <c r="D535" s="124">
        <f t="shared" ref="D535" si="257">SUM(D536)</f>
        <v>0</v>
      </c>
      <c r="E535" s="124">
        <f t="shared" ref="E535" si="258">SUM(E536)</f>
        <v>0</v>
      </c>
    </row>
    <row r="536" spans="1:5" s="22" customFormat="1" ht="31.5" hidden="1" x14ac:dyDescent="0.3">
      <c r="A536" s="45" t="s">
        <v>147</v>
      </c>
      <c r="B536" s="136" t="s">
        <v>1195</v>
      </c>
      <c r="C536" s="90">
        <v>250000</v>
      </c>
      <c r="D536" s="123">
        <v>0</v>
      </c>
      <c r="E536" s="123">
        <v>0</v>
      </c>
    </row>
    <row r="537" spans="1:5" s="22" customFormat="1" ht="46.5" customHeight="1" x14ac:dyDescent="0.3">
      <c r="A537" s="110" t="s">
        <v>1196</v>
      </c>
      <c r="B537" s="134" t="s">
        <v>1197</v>
      </c>
      <c r="C537" s="124">
        <f t="shared" ref="C537" si="259">SUM(C538)</f>
        <v>113000</v>
      </c>
      <c r="D537" s="124">
        <f t="shared" ref="D537" si="260">SUM(D538)</f>
        <v>0</v>
      </c>
      <c r="E537" s="124">
        <f t="shared" ref="E537" si="261">SUM(E538)</f>
        <v>0</v>
      </c>
    </row>
    <row r="538" spans="1:5" s="22" customFormat="1" ht="31.5" hidden="1" x14ac:dyDescent="0.3">
      <c r="A538" s="45" t="s">
        <v>147</v>
      </c>
      <c r="B538" s="136" t="s">
        <v>1198</v>
      </c>
      <c r="C538" s="90">
        <v>113000</v>
      </c>
      <c r="D538" s="123">
        <v>0</v>
      </c>
      <c r="E538" s="123">
        <v>0</v>
      </c>
    </row>
    <row r="539" spans="1:5" s="93" customFormat="1" ht="48" customHeight="1" x14ac:dyDescent="0.3">
      <c r="A539" s="40" t="s">
        <v>1199</v>
      </c>
      <c r="B539" s="41" t="s">
        <v>1200</v>
      </c>
      <c r="C539" s="42">
        <f>C540</f>
        <v>224080</v>
      </c>
      <c r="D539" s="42">
        <f t="shared" ref="D539:E539" si="262">D540</f>
        <v>0</v>
      </c>
      <c r="E539" s="42">
        <f t="shared" si="262"/>
        <v>0</v>
      </c>
    </row>
    <row r="540" spans="1:5" s="22" customFormat="1" ht="31.5" hidden="1" x14ac:dyDescent="0.3">
      <c r="A540" s="45" t="s">
        <v>147</v>
      </c>
      <c r="B540" s="136" t="s">
        <v>1201</v>
      </c>
      <c r="C540" s="90">
        <v>224080</v>
      </c>
      <c r="D540" s="123">
        <v>0</v>
      </c>
      <c r="E540" s="123">
        <v>0</v>
      </c>
    </row>
    <row r="541" spans="1:5" s="93" customFormat="1" ht="48.75" customHeight="1" x14ac:dyDescent="0.3">
      <c r="A541" s="40" t="s">
        <v>1202</v>
      </c>
      <c r="B541" s="41" t="s">
        <v>1203</v>
      </c>
      <c r="C541" s="42">
        <f>C542</f>
        <v>305644</v>
      </c>
      <c r="D541" s="42">
        <f t="shared" ref="D541:E541" si="263">D542</f>
        <v>0</v>
      </c>
      <c r="E541" s="42">
        <f t="shared" si="263"/>
        <v>0</v>
      </c>
    </row>
    <row r="542" spans="1:5" s="22" customFormat="1" ht="31.5" hidden="1" x14ac:dyDescent="0.3">
      <c r="A542" s="45" t="s">
        <v>147</v>
      </c>
      <c r="B542" s="136" t="s">
        <v>1204</v>
      </c>
      <c r="C542" s="90">
        <v>305644</v>
      </c>
      <c r="D542" s="123">
        <v>0</v>
      </c>
      <c r="E542" s="123">
        <v>0</v>
      </c>
    </row>
    <row r="543" spans="1:5" s="93" customFormat="1" ht="42.75" customHeight="1" x14ac:dyDescent="0.3">
      <c r="A543" s="40" t="s">
        <v>1205</v>
      </c>
      <c r="B543" s="41" t="s">
        <v>1206</v>
      </c>
      <c r="C543" s="42">
        <f>C544</f>
        <v>250000</v>
      </c>
      <c r="D543" s="42">
        <f t="shared" ref="D543:E543" si="264">D544</f>
        <v>0</v>
      </c>
      <c r="E543" s="42">
        <f t="shared" si="264"/>
        <v>0</v>
      </c>
    </row>
    <row r="544" spans="1:5" s="31" customFormat="1" ht="31.5" hidden="1" x14ac:dyDescent="0.3">
      <c r="A544" s="45" t="s">
        <v>174</v>
      </c>
      <c r="B544" s="46" t="s">
        <v>1207</v>
      </c>
      <c r="C544" s="90">
        <v>250000</v>
      </c>
      <c r="D544" s="90">
        <v>0</v>
      </c>
      <c r="E544" s="90">
        <v>0</v>
      </c>
    </row>
    <row r="545" spans="1:5" s="93" customFormat="1" ht="42.75" customHeight="1" x14ac:dyDescent="0.3">
      <c r="A545" s="40" t="s">
        <v>1208</v>
      </c>
      <c r="B545" s="41" t="s">
        <v>1209</v>
      </c>
      <c r="C545" s="42">
        <f>C546</f>
        <v>81264</v>
      </c>
      <c r="D545" s="42">
        <f t="shared" ref="D545:E545" si="265">D546</f>
        <v>0</v>
      </c>
      <c r="E545" s="42">
        <f t="shared" si="265"/>
        <v>0</v>
      </c>
    </row>
    <row r="546" spans="1:5" s="31" customFormat="1" ht="31.5" hidden="1" x14ac:dyDescent="0.3">
      <c r="A546" s="45" t="s">
        <v>147</v>
      </c>
      <c r="B546" s="46" t="s">
        <v>1210</v>
      </c>
      <c r="C546" s="90">
        <v>81264</v>
      </c>
      <c r="D546" s="90">
        <v>0</v>
      </c>
      <c r="E546" s="90">
        <v>0</v>
      </c>
    </row>
    <row r="547" spans="1:5" s="93" customFormat="1" ht="45.75" customHeight="1" x14ac:dyDescent="0.3">
      <c r="A547" s="40" t="s">
        <v>1211</v>
      </c>
      <c r="B547" s="41" t="s">
        <v>1212</v>
      </c>
      <c r="C547" s="42">
        <f>C548</f>
        <v>182000</v>
      </c>
      <c r="D547" s="42">
        <f t="shared" ref="D547:E547" si="266">D548</f>
        <v>0</v>
      </c>
      <c r="E547" s="42">
        <f t="shared" si="266"/>
        <v>0</v>
      </c>
    </row>
    <row r="548" spans="1:5" s="31" customFormat="1" ht="31.5" hidden="1" x14ac:dyDescent="0.3">
      <c r="A548" s="45" t="s">
        <v>147</v>
      </c>
      <c r="B548" s="46" t="s">
        <v>1213</v>
      </c>
      <c r="C548" s="90">
        <v>182000</v>
      </c>
      <c r="D548" s="90">
        <v>0</v>
      </c>
      <c r="E548" s="90">
        <v>0</v>
      </c>
    </row>
    <row r="549" spans="1:5" s="93" customFormat="1" ht="41.25" customHeight="1" x14ac:dyDescent="0.3">
      <c r="A549" s="40" t="s">
        <v>1214</v>
      </c>
      <c r="B549" s="41" t="s">
        <v>1215</v>
      </c>
      <c r="C549" s="42">
        <f>C550</f>
        <v>250240</v>
      </c>
      <c r="D549" s="42">
        <f t="shared" ref="D549:E549" si="267">D550</f>
        <v>0</v>
      </c>
      <c r="E549" s="42">
        <f t="shared" si="267"/>
        <v>0</v>
      </c>
    </row>
    <row r="550" spans="1:5" s="31" customFormat="1" ht="31.5" hidden="1" x14ac:dyDescent="0.3">
      <c r="A550" s="45" t="s">
        <v>147</v>
      </c>
      <c r="B550" s="46" t="s">
        <v>1216</v>
      </c>
      <c r="C550" s="90">
        <v>250240</v>
      </c>
      <c r="D550" s="90">
        <v>0</v>
      </c>
      <c r="E550" s="90">
        <v>0</v>
      </c>
    </row>
    <row r="551" spans="1:5" s="93" customFormat="1" ht="38.25" customHeight="1" x14ac:dyDescent="0.3">
      <c r="A551" s="40" t="s">
        <v>1217</v>
      </c>
      <c r="B551" s="41" t="s">
        <v>1218</v>
      </c>
      <c r="C551" s="42">
        <f>C552</f>
        <v>214214</v>
      </c>
      <c r="D551" s="42">
        <f t="shared" ref="D551:E551" si="268">D552</f>
        <v>0</v>
      </c>
      <c r="E551" s="42">
        <f t="shared" si="268"/>
        <v>0</v>
      </c>
    </row>
    <row r="552" spans="1:5" s="31" customFormat="1" ht="31.5" hidden="1" x14ac:dyDescent="0.3">
      <c r="A552" s="45" t="s">
        <v>174</v>
      </c>
      <c r="B552" s="46" t="s">
        <v>1219</v>
      </c>
      <c r="C552" s="90">
        <v>214214</v>
      </c>
      <c r="D552" s="90">
        <v>0</v>
      </c>
      <c r="E552" s="90">
        <v>0</v>
      </c>
    </row>
    <row r="553" spans="1:5" s="93" customFormat="1" ht="41.25" customHeight="1" x14ac:dyDescent="0.3">
      <c r="A553" s="40" t="s">
        <v>1220</v>
      </c>
      <c r="B553" s="41" t="s">
        <v>1221</v>
      </c>
      <c r="C553" s="42">
        <f>C554</f>
        <v>208520</v>
      </c>
      <c r="D553" s="42">
        <f t="shared" ref="D553:E553" si="269">D554</f>
        <v>0</v>
      </c>
      <c r="E553" s="42">
        <f t="shared" si="269"/>
        <v>0</v>
      </c>
    </row>
    <row r="554" spans="1:5" s="31" customFormat="1" ht="31.5" hidden="1" x14ac:dyDescent="0.3">
      <c r="A554" s="45" t="s">
        <v>174</v>
      </c>
      <c r="B554" s="46" t="s">
        <v>1222</v>
      </c>
      <c r="C554" s="90">
        <v>208520</v>
      </c>
      <c r="D554" s="90">
        <v>0</v>
      </c>
      <c r="E554" s="90">
        <v>0</v>
      </c>
    </row>
    <row r="555" spans="1:5" s="93" customFormat="1" ht="42.75" customHeight="1" x14ac:dyDescent="0.3">
      <c r="A555" s="40" t="s">
        <v>1223</v>
      </c>
      <c r="B555" s="41" t="s">
        <v>1224</v>
      </c>
      <c r="C555" s="42">
        <f>C556</f>
        <v>158830</v>
      </c>
      <c r="D555" s="42">
        <f t="shared" ref="D555:E555" si="270">D556</f>
        <v>0</v>
      </c>
      <c r="E555" s="42">
        <f t="shared" si="270"/>
        <v>0</v>
      </c>
    </row>
    <row r="556" spans="1:5" s="31" customFormat="1" ht="31.5" hidden="1" x14ac:dyDescent="0.3">
      <c r="A556" s="45" t="s">
        <v>174</v>
      </c>
      <c r="B556" s="46" t="s">
        <v>1225</v>
      </c>
      <c r="C556" s="90">
        <v>158830</v>
      </c>
      <c r="D556" s="90">
        <v>0</v>
      </c>
      <c r="E556" s="90">
        <v>0</v>
      </c>
    </row>
    <row r="557" spans="1:5" s="93" customFormat="1" ht="39.75" customHeight="1" x14ac:dyDescent="0.3">
      <c r="A557" s="40" t="s">
        <v>1226</v>
      </c>
      <c r="B557" s="41" t="s">
        <v>1227</v>
      </c>
      <c r="C557" s="42">
        <f>C558</f>
        <v>176410</v>
      </c>
      <c r="D557" s="42">
        <f t="shared" ref="D557:E557" si="271">D558</f>
        <v>0</v>
      </c>
      <c r="E557" s="42">
        <f t="shared" si="271"/>
        <v>0</v>
      </c>
    </row>
    <row r="558" spans="1:5" s="31" customFormat="1" ht="31.5" hidden="1" x14ac:dyDescent="0.3">
      <c r="A558" s="45" t="s">
        <v>174</v>
      </c>
      <c r="B558" s="46" t="s">
        <v>1228</v>
      </c>
      <c r="C558" s="90">
        <v>176410</v>
      </c>
      <c r="D558" s="90">
        <v>0</v>
      </c>
      <c r="E558" s="90">
        <v>0</v>
      </c>
    </row>
    <row r="559" spans="1:5" s="93" customFormat="1" ht="37.5" x14ac:dyDescent="0.3">
      <c r="A559" s="40" t="s">
        <v>1229</v>
      </c>
      <c r="B559" s="41" t="s">
        <v>1230</v>
      </c>
      <c r="C559" s="42">
        <f>C560</f>
        <v>203000</v>
      </c>
      <c r="D559" s="42">
        <f t="shared" ref="D559:E559" si="272">D560</f>
        <v>0</v>
      </c>
      <c r="E559" s="42">
        <f t="shared" si="272"/>
        <v>0</v>
      </c>
    </row>
    <row r="560" spans="1:5" s="31" customFormat="1" ht="31.5" hidden="1" x14ac:dyDescent="0.3">
      <c r="A560" s="45" t="s">
        <v>174</v>
      </c>
      <c r="B560" s="46" t="s">
        <v>1231</v>
      </c>
      <c r="C560" s="90">
        <v>203000</v>
      </c>
      <c r="D560" s="90">
        <v>0</v>
      </c>
      <c r="E560" s="90">
        <v>0</v>
      </c>
    </row>
    <row r="561" spans="1:5" s="93" customFormat="1" ht="59.25" customHeight="1" x14ac:dyDescent="0.3">
      <c r="A561" s="40" t="s">
        <v>1232</v>
      </c>
      <c r="B561" s="41" t="s">
        <v>1233</v>
      </c>
      <c r="C561" s="42">
        <f>C562</f>
        <v>176745</v>
      </c>
      <c r="D561" s="42">
        <f t="shared" ref="D561:E561" si="273">D562</f>
        <v>0</v>
      </c>
      <c r="E561" s="42">
        <f t="shared" si="273"/>
        <v>0</v>
      </c>
    </row>
    <row r="562" spans="1:5" s="31" customFormat="1" ht="31.5" hidden="1" x14ac:dyDescent="0.3">
      <c r="A562" s="45" t="s">
        <v>147</v>
      </c>
      <c r="B562" s="46" t="s">
        <v>1234</v>
      </c>
      <c r="C562" s="90">
        <v>176745</v>
      </c>
      <c r="D562" s="90">
        <v>0</v>
      </c>
      <c r="E562" s="90">
        <v>0</v>
      </c>
    </row>
    <row r="563" spans="1:5" s="93" customFormat="1" ht="58.5" customHeight="1" x14ac:dyDescent="0.3">
      <c r="A563" s="40" t="s">
        <v>1235</v>
      </c>
      <c r="B563" s="41" t="s">
        <v>1236</v>
      </c>
      <c r="C563" s="42">
        <f>C564</f>
        <v>240000</v>
      </c>
      <c r="D563" s="42">
        <f t="shared" ref="D563:E563" si="274">D564</f>
        <v>0</v>
      </c>
      <c r="E563" s="42">
        <f t="shared" si="274"/>
        <v>0</v>
      </c>
    </row>
    <row r="564" spans="1:5" s="31" customFormat="1" ht="31.5" hidden="1" x14ac:dyDescent="0.3">
      <c r="A564" s="45" t="s">
        <v>147</v>
      </c>
      <c r="B564" s="46" t="s">
        <v>1237</v>
      </c>
      <c r="C564" s="90">
        <v>240000</v>
      </c>
      <c r="D564" s="90">
        <v>0</v>
      </c>
      <c r="E564" s="90">
        <v>0</v>
      </c>
    </row>
    <row r="565" spans="1:5" s="93" customFormat="1" ht="42.6" customHeight="1" x14ac:dyDescent="0.3">
      <c r="A565" s="40" t="s">
        <v>1238</v>
      </c>
      <c r="B565" s="41" t="s">
        <v>1240</v>
      </c>
      <c r="C565" s="42">
        <f>C566</f>
        <v>371400</v>
      </c>
      <c r="D565" s="42">
        <f t="shared" ref="D565:E565" si="275">D566</f>
        <v>0</v>
      </c>
      <c r="E565" s="42">
        <f t="shared" si="275"/>
        <v>0</v>
      </c>
    </row>
    <row r="566" spans="1:5" s="31" customFormat="1" ht="31.5" hidden="1" x14ac:dyDescent="0.3">
      <c r="A566" s="45" t="s">
        <v>147</v>
      </c>
      <c r="B566" s="46" t="s">
        <v>1239</v>
      </c>
      <c r="C566" s="90">
        <v>371400</v>
      </c>
      <c r="D566" s="90">
        <v>0</v>
      </c>
      <c r="E566" s="90">
        <v>0</v>
      </c>
    </row>
    <row r="567" spans="1:5" s="93" customFormat="1" ht="60.75" customHeight="1" x14ac:dyDescent="0.3">
      <c r="A567" s="40" t="s">
        <v>1241</v>
      </c>
      <c r="B567" s="41" t="s">
        <v>1242</v>
      </c>
      <c r="C567" s="42">
        <f>C568</f>
        <v>150000</v>
      </c>
      <c r="D567" s="42">
        <f t="shared" ref="D567:E567" si="276">D568</f>
        <v>0</v>
      </c>
      <c r="E567" s="42">
        <f t="shared" si="276"/>
        <v>0</v>
      </c>
    </row>
    <row r="568" spans="1:5" s="31" customFormat="1" ht="31.5" hidden="1" x14ac:dyDescent="0.3">
      <c r="A568" s="45" t="s">
        <v>174</v>
      </c>
      <c r="B568" s="46" t="s">
        <v>1243</v>
      </c>
      <c r="C568" s="90">
        <v>150000</v>
      </c>
      <c r="D568" s="90">
        <v>0</v>
      </c>
      <c r="E568" s="90">
        <v>0</v>
      </c>
    </row>
    <row r="569" spans="1:5" s="93" customFormat="1" ht="47.45" customHeight="1" x14ac:dyDescent="0.3">
      <c r="A569" s="40" t="s">
        <v>1244</v>
      </c>
      <c r="B569" s="41" t="s">
        <v>1245</v>
      </c>
      <c r="C569" s="42">
        <f>C570</f>
        <v>200000</v>
      </c>
      <c r="D569" s="42">
        <f t="shared" ref="D569:E569" si="277">D570</f>
        <v>0</v>
      </c>
      <c r="E569" s="42">
        <f t="shared" si="277"/>
        <v>0</v>
      </c>
    </row>
    <row r="570" spans="1:5" s="31" customFormat="1" ht="31.5" hidden="1" x14ac:dyDescent="0.3">
      <c r="A570" s="45" t="s">
        <v>147</v>
      </c>
      <c r="B570" s="46" t="s">
        <v>1246</v>
      </c>
      <c r="C570" s="90">
        <v>200000</v>
      </c>
      <c r="D570" s="90">
        <v>0</v>
      </c>
      <c r="E570" s="90">
        <v>0</v>
      </c>
    </row>
    <row r="571" spans="1:5" s="93" customFormat="1" ht="49.5" customHeight="1" x14ac:dyDescent="0.3">
      <c r="A571" s="40" t="s">
        <v>1247</v>
      </c>
      <c r="B571" s="41" t="s">
        <v>1248</v>
      </c>
      <c r="C571" s="42">
        <f>C572</f>
        <v>250000</v>
      </c>
      <c r="D571" s="42">
        <f t="shared" ref="D571:E571" si="278">D572</f>
        <v>0</v>
      </c>
      <c r="E571" s="42">
        <f t="shared" si="278"/>
        <v>0</v>
      </c>
    </row>
    <row r="572" spans="1:5" s="31" customFormat="1" ht="31.5" hidden="1" x14ac:dyDescent="0.3">
      <c r="A572" s="45" t="s">
        <v>174</v>
      </c>
      <c r="B572" s="46" t="s">
        <v>1249</v>
      </c>
      <c r="C572" s="90">
        <v>250000</v>
      </c>
      <c r="D572" s="90">
        <v>0</v>
      </c>
      <c r="E572" s="90">
        <v>0</v>
      </c>
    </row>
    <row r="573" spans="1:5" s="93" customFormat="1" ht="37.5" hidden="1" x14ac:dyDescent="0.3">
      <c r="A573" s="40" t="s">
        <v>1041</v>
      </c>
      <c r="B573" s="41" t="s">
        <v>1044</v>
      </c>
      <c r="C573" s="42">
        <f>C574</f>
        <v>0</v>
      </c>
      <c r="D573" s="42">
        <f t="shared" ref="D573:E579" si="279">D574</f>
        <v>0</v>
      </c>
      <c r="E573" s="42">
        <f t="shared" si="279"/>
        <v>0</v>
      </c>
    </row>
    <row r="574" spans="1:5" s="31" customFormat="1" ht="31.5" hidden="1" x14ac:dyDescent="0.3">
      <c r="A574" s="45" t="s">
        <v>242</v>
      </c>
      <c r="B574" s="46" t="s">
        <v>1050</v>
      </c>
      <c r="C574" s="90">
        <v>0</v>
      </c>
      <c r="D574" s="90">
        <v>0</v>
      </c>
      <c r="E574" s="90">
        <v>0</v>
      </c>
    </row>
    <row r="575" spans="1:5" s="31" customFormat="1" ht="37.5" hidden="1" x14ac:dyDescent="0.3">
      <c r="A575" s="40" t="s">
        <v>1084</v>
      </c>
      <c r="B575" s="41" t="s">
        <v>1085</v>
      </c>
      <c r="C575" s="42">
        <f>C576</f>
        <v>0</v>
      </c>
      <c r="D575" s="42">
        <f t="shared" si="279"/>
        <v>0</v>
      </c>
      <c r="E575" s="42">
        <f t="shared" si="279"/>
        <v>0</v>
      </c>
    </row>
    <row r="576" spans="1:5" s="31" customFormat="1" ht="31.5" hidden="1" x14ac:dyDescent="0.3">
      <c r="A576" s="45" t="s">
        <v>246</v>
      </c>
      <c r="B576" s="46" t="s">
        <v>1086</v>
      </c>
      <c r="C576" s="90">
        <v>0</v>
      </c>
      <c r="D576" s="90">
        <v>0</v>
      </c>
      <c r="E576" s="90">
        <v>0</v>
      </c>
    </row>
    <row r="577" spans="1:5" s="31" customFormat="1" ht="56.25" hidden="1" x14ac:dyDescent="0.3">
      <c r="A577" s="40" t="s">
        <v>1087</v>
      </c>
      <c r="B577" s="41" t="s">
        <v>1088</v>
      </c>
      <c r="C577" s="42">
        <f>C578</f>
        <v>0</v>
      </c>
      <c r="D577" s="42">
        <f t="shared" si="279"/>
        <v>0</v>
      </c>
      <c r="E577" s="42">
        <f t="shared" si="279"/>
        <v>0</v>
      </c>
    </row>
    <row r="578" spans="1:5" s="31" customFormat="1" ht="31.5" hidden="1" x14ac:dyDescent="0.3">
      <c r="A578" s="45" t="s">
        <v>246</v>
      </c>
      <c r="B578" s="46" t="s">
        <v>1089</v>
      </c>
      <c r="C578" s="90">
        <v>0</v>
      </c>
      <c r="D578" s="90">
        <v>0</v>
      </c>
      <c r="E578" s="90">
        <v>0</v>
      </c>
    </row>
    <row r="579" spans="1:5" s="31" customFormat="1" ht="37.5" hidden="1" x14ac:dyDescent="0.3">
      <c r="A579" s="40" t="s">
        <v>1090</v>
      </c>
      <c r="B579" s="41" t="s">
        <v>1091</v>
      </c>
      <c r="C579" s="42">
        <f>C580</f>
        <v>0</v>
      </c>
      <c r="D579" s="42">
        <f t="shared" si="279"/>
        <v>0</v>
      </c>
      <c r="E579" s="42">
        <f t="shared" si="279"/>
        <v>0</v>
      </c>
    </row>
    <row r="580" spans="1:5" s="31" customFormat="1" ht="31.5" hidden="1" x14ac:dyDescent="0.3">
      <c r="A580" s="45" t="s">
        <v>246</v>
      </c>
      <c r="B580" s="46" t="s">
        <v>1092</v>
      </c>
      <c r="C580" s="90">
        <v>0</v>
      </c>
      <c r="D580" s="90">
        <v>0</v>
      </c>
      <c r="E580" s="90">
        <v>0</v>
      </c>
    </row>
    <row r="581" spans="1:5" s="93" customFormat="1" ht="37.5" hidden="1" x14ac:dyDescent="0.3">
      <c r="A581" s="40" t="s">
        <v>1042</v>
      </c>
      <c r="B581" s="41" t="s">
        <v>1043</v>
      </c>
      <c r="C581" s="42">
        <f>C582</f>
        <v>0</v>
      </c>
      <c r="D581" s="42">
        <f t="shared" ref="D581:E581" si="280">D582</f>
        <v>0</v>
      </c>
      <c r="E581" s="42">
        <f t="shared" si="280"/>
        <v>0</v>
      </c>
    </row>
    <row r="582" spans="1:5" s="31" customFormat="1" ht="31.5" hidden="1" x14ac:dyDescent="0.3">
      <c r="A582" s="45" t="s">
        <v>242</v>
      </c>
      <c r="B582" s="46" t="s">
        <v>1049</v>
      </c>
      <c r="C582" s="90">
        <v>0</v>
      </c>
      <c r="D582" s="90">
        <v>0</v>
      </c>
      <c r="E582" s="90">
        <v>0</v>
      </c>
    </row>
    <row r="583" spans="1:5" s="32" customFormat="1" ht="28.9" customHeight="1" x14ac:dyDescent="0.3">
      <c r="A583" s="110" t="s">
        <v>551</v>
      </c>
      <c r="B583" s="44" t="s">
        <v>552</v>
      </c>
      <c r="C583" s="111">
        <f>SUM(C584,C776,C782)</f>
        <v>15808273500</v>
      </c>
      <c r="D583" s="111">
        <f>SUM(D584,D776,D782)</f>
        <v>10350202100</v>
      </c>
      <c r="E583" s="111">
        <f>SUM(E584,E776,E782)</f>
        <v>12542181200</v>
      </c>
    </row>
    <row r="584" spans="1:5" s="32" customFormat="1" ht="43.9" customHeight="1" x14ac:dyDescent="0.3">
      <c r="A584" s="110" t="s">
        <v>553</v>
      </c>
      <c r="B584" s="44" t="s">
        <v>554</v>
      </c>
      <c r="C584" s="111">
        <f>SUM(C585,C604,C728,C763)</f>
        <v>15808048500</v>
      </c>
      <c r="D584" s="111">
        <f>SUM(D585,D604,D728,D763)</f>
        <v>10349986100</v>
      </c>
      <c r="E584" s="111">
        <f>SUM(E585,E604,E728,E763)</f>
        <v>12541965200</v>
      </c>
    </row>
    <row r="585" spans="1:5" s="32" customFormat="1" ht="23.25" customHeight="1" x14ac:dyDescent="0.3">
      <c r="A585" s="137" t="s">
        <v>555</v>
      </c>
      <c r="B585" s="138" t="s">
        <v>556</v>
      </c>
      <c r="C585" s="111">
        <f>SUM(C586,C592,C601)</f>
        <v>1252608000</v>
      </c>
      <c r="D585" s="111">
        <f>SUM(D586,D592,D601)</f>
        <v>500000</v>
      </c>
      <c r="E585" s="111">
        <f>SUM(E586,E592,E601)</f>
        <v>500000</v>
      </c>
    </row>
    <row r="586" spans="1:5" s="32" customFormat="1" x14ac:dyDescent="0.3">
      <c r="A586" s="137" t="s">
        <v>557</v>
      </c>
      <c r="B586" s="138" t="s">
        <v>558</v>
      </c>
      <c r="C586" s="111">
        <f t="shared" ref="C586:E586" si="281">SUM(C587)</f>
        <v>417608000</v>
      </c>
      <c r="D586" s="111">
        <f t="shared" si="281"/>
        <v>0</v>
      </c>
      <c r="E586" s="111">
        <f t="shared" si="281"/>
        <v>0</v>
      </c>
    </row>
    <row r="587" spans="1:5" s="32" customFormat="1" ht="43.9" customHeight="1" x14ac:dyDescent="0.3">
      <c r="A587" s="110" t="s">
        <v>559</v>
      </c>
      <c r="B587" s="44" t="s">
        <v>560</v>
      </c>
      <c r="C587" s="111">
        <f>SUM(C588:C591)</f>
        <v>417608000</v>
      </c>
      <c r="D587" s="111">
        <f t="shared" ref="D587:E587" si="282">SUM(D588:D591)</f>
        <v>0</v>
      </c>
      <c r="E587" s="111">
        <f t="shared" si="282"/>
        <v>0</v>
      </c>
    </row>
    <row r="588" spans="1:5" s="31" customFormat="1" ht="54" hidden="1" customHeight="1" x14ac:dyDescent="0.3">
      <c r="A588" s="45" t="s">
        <v>760</v>
      </c>
      <c r="B588" s="136" t="s">
        <v>561</v>
      </c>
      <c r="C588" s="47">
        <v>0</v>
      </c>
      <c r="D588" s="47">
        <v>0</v>
      </c>
      <c r="E588" s="47">
        <v>0</v>
      </c>
    </row>
    <row r="589" spans="1:5" s="31" customFormat="1" ht="36" hidden="1" customHeight="1" x14ac:dyDescent="0.3">
      <c r="A589" s="45" t="s">
        <v>562</v>
      </c>
      <c r="B589" s="136" t="s">
        <v>561</v>
      </c>
      <c r="C589" s="47">
        <v>166155000</v>
      </c>
      <c r="D589" s="47">
        <v>0</v>
      </c>
      <c r="E589" s="47">
        <v>0</v>
      </c>
    </row>
    <row r="590" spans="1:5" s="31" customFormat="1" ht="36" hidden="1" customHeight="1" x14ac:dyDescent="0.3">
      <c r="A590" s="45" t="s">
        <v>563</v>
      </c>
      <c r="B590" s="136" t="s">
        <v>561</v>
      </c>
      <c r="C590" s="47">
        <v>94536000</v>
      </c>
      <c r="D590" s="47">
        <v>0</v>
      </c>
      <c r="E590" s="47">
        <v>0</v>
      </c>
    </row>
    <row r="591" spans="1:5" s="31" customFormat="1" ht="31.5" hidden="1" x14ac:dyDescent="0.3">
      <c r="A591" s="45" t="s">
        <v>1251</v>
      </c>
      <c r="B591" s="136" t="s">
        <v>561</v>
      </c>
      <c r="C591" s="47">
        <v>156917000</v>
      </c>
      <c r="D591" s="47"/>
      <c r="E591" s="47"/>
    </row>
    <row r="592" spans="1:5" s="32" customFormat="1" ht="23.25" customHeight="1" x14ac:dyDescent="0.3">
      <c r="A592" s="137" t="s">
        <v>564</v>
      </c>
      <c r="B592" s="138" t="s">
        <v>565</v>
      </c>
      <c r="C592" s="111">
        <f t="shared" ref="C592:E592" si="283">SUM(C593)</f>
        <v>835000000</v>
      </c>
      <c r="D592" s="111">
        <f t="shared" si="283"/>
        <v>500000</v>
      </c>
      <c r="E592" s="111">
        <f t="shared" si="283"/>
        <v>500000</v>
      </c>
    </row>
    <row r="593" spans="1:6" s="32" customFormat="1" ht="28.5" customHeight="1" x14ac:dyDescent="0.3">
      <c r="A593" s="137" t="s">
        <v>566</v>
      </c>
      <c r="B593" s="138" t="s">
        <v>567</v>
      </c>
      <c r="C593" s="111">
        <f>SUM(C594:C600)</f>
        <v>835000000</v>
      </c>
      <c r="D593" s="111">
        <f>SUM(D594:D600)</f>
        <v>500000</v>
      </c>
      <c r="E593" s="111">
        <f>SUM(E594:E600)</f>
        <v>500000</v>
      </c>
    </row>
    <row r="594" spans="1:6" s="31" customFormat="1" ht="37.5" hidden="1" x14ac:dyDescent="0.3">
      <c r="A594" s="45" t="s">
        <v>568</v>
      </c>
      <c r="B594" s="136" t="s">
        <v>569</v>
      </c>
      <c r="C594" s="47">
        <v>835000000</v>
      </c>
      <c r="D594" s="47">
        <v>500000</v>
      </c>
      <c r="E594" s="47">
        <v>500000</v>
      </c>
    </row>
    <row r="595" spans="1:6" s="31" customFormat="1" ht="31.5" hidden="1" x14ac:dyDescent="0.3">
      <c r="A595" s="45" t="s">
        <v>954</v>
      </c>
      <c r="B595" s="136" t="s">
        <v>955</v>
      </c>
      <c r="C595" s="47">
        <v>0</v>
      </c>
      <c r="D595" s="47">
        <v>0</v>
      </c>
      <c r="E595" s="47">
        <v>0</v>
      </c>
    </row>
    <row r="596" spans="1:6" s="31" customFormat="1" ht="75" hidden="1" x14ac:dyDescent="0.3">
      <c r="A596" s="45" t="s">
        <v>1082</v>
      </c>
      <c r="B596" s="136" t="s">
        <v>955</v>
      </c>
      <c r="C596" s="47">
        <v>0</v>
      </c>
      <c r="D596" s="47">
        <v>0</v>
      </c>
      <c r="E596" s="47">
        <v>0</v>
      </c>
    </row>
    <row r="597" spans="1:6" s="31" customFormat="1" ht="56.25" hidden="1" x14ac:dyDescent="0.3">
      <c r="A597" s="45" t="s">
        <v>1079</v>
      </c>
      <c r="B597" s="136" t="s">
        <v>569</v>
      </c>
      <c r="C597" s="47">
        <v>0</v>
      </c>
      <c r="D597" s="47">
        <v>0</v>
      </c>
      <c r="E597" s="47">
        <v>0</v>
      </c>
    </row>
    <row r="598" spans="1:6" s="31" customFormat="1" ht="31.5" hidden="1" x14ac:dyDescent="0.3">
      <c r="A598" s="45" t="s">
        <v>1107</v>
      </c>
      <c r="B598" s="136" t="s">
        <v>569</v>
      </c>
      <c r="C598" s="47">
        <v>0</v>
      </c>
      <c r="D598" s="47">
        <v>0</v>
      </c>
      <c r="E598" s="47">
        <v>0</v>
      </c>
    </row>
    <row r="599" spans="1:6" s="31" customFormat="1" ht="37.5" hidden="1" x14ac:dyDescent="0.3">
      <c r="A599" s="45" t="s">
        <v>794</v>
      </c>
      <c r="B599" s="136" t="s">
        <v>569</v>
      </c>
      <c r="C599" s="47">
        <v>0</v>
      </c>
      <c r="D599" s="47">
        <v>0</v>
      </c>
      <c r="E599" s="47">
        <v>0</v>
      </c>
    </row>
    <row r="600" spans="1:6" s="31" customFormat="1" ht="31.5" hidden="1" x14ac:dyDescent="0.3">
      <c r="A600" s="45" t="s">
        <v>1095</v>
      </c>
      <c r="B600" s="136" t="s">
        <v>1096</v>
      </c>
      <c r="C600" s="47">
        <v>0</v>
      </c>
      <c r="D600" s="47">
        <v>0</v>
      </c>
      <c r="E600" s="47">
        <v>0</v>
      </c>
    </row>
    <row r="601" spans="1:6" s="93" customFormat="1" hidden="1" x14ac:dyDescent="0.3">
      <c r="A601" s="40" t="s">
        <v>813</v>
      </c>
      <c r="B601" s="41" t="s">
        <v>815</v>
      </c>
      <c r="C601" s="42">
        <f>C602</f>
        <v>0</v>
      </c>
      <c r="D601" s="42">
        <f t="shared" ref="D601:E601" si="284">D602</f>
        <v>0</v>
      </c>
      <c r="E601" s="42">
        <f t="shared" si="284"/>
        <v>0</v>
      </c>
    </row>
    <row r="602" spans="1:6" s="93" customFormat="1" hidden="1" x14ac:dyDescent="0.3">
      <c r="A602" s="40" t="s">
        <v>814</v>
      </c>
      <c r="B602" s="41" t="s">
        <v>816</v>
      </c>
      <c r="C602" s="42">
        <f>C603</f>
        <v>0</v>
      </c>
      <c r="D602" s="42">
        <f t="shared" ref="D602:E602" si="285">D603</f>
        <v>0</v>
      </c>
      <c r="E602" s="42">
        <f t="shared" si="285"/>
        <v>0</v>
      </c>
    </row>
    <row r="603" spans="1:6" s="31" customFormat="1" ht="31.5" hidden="1" x14ac:dyDescent="0.3">
      <c r="A603" s="45" t="s">
        <v>1098</v>
      </c>
      <c r="B603" s="136" t="s">
        <v>1097</v>
      </c>
      <c r="C603" s="47">
        <v>0</v>
      </c>
      <c r="D603" s="47">
        <v>0</v>
      </c>
      <c r="E603" s="47">
        <v>0</v>
      </c>
    </row>
    <row r="604" spans="1:6" s="32" customFormat="1" ht="27.75" customHeight="1" x14ac:dyDescent="0.3">
      <c r="A604" s="137" t="s">
        <v>570</v>
      </c>
      <c r="B604" s="138" t="s">
        <v>571</v>
      </c>
      <c r="C604" s="111">
        <f>SUM(C605,C611,C616,C621,C625,C628,C631,C634, C640,C643,C646,C637,C649,C652,C655,C658,C661,C664,C667,C670,C673,C678,C682,C685,C691,C694,C701,C697)</f>
        <v>6610037400</v>
      </c>
      <c r="D604" s="111">
        <f t="shared" ref="D604:E604" si="286">SUM(D605,D611,D616,D621,D625,D628,D631,D634, D640,D643,D646,D637,D649,D652,D655,D658,D661,D664,D667,D670,D673,D678,D682,D685,D691,D694,D701,D697)</f>
        <v>2377190500</v>
      </c>
      <c r="E604" s="111">
        <f t="shared" si="286"/>
        <v>4732755000</v>
      </c>
      <c r="F604" s="95"/>
    </row>
    <row r="605" spans="1:6" s="32" customFormat="1" ht="39.75" customHeight="1" x14ac:dyDescent="0.3">
      <c r="A605" s="110" t="s">
        <v>572</v>
      </c>
      <c r="B605" s="44" t="s">
        <v>573</v>
      </c>
      <c r="C605" s="111">
        <f t="shared" ref="C605:E605" si="287">SUM(C606)</f>
        <v>4426857000</v>
      </c>
      <c r="D605" s="111">
        <f t="shared" si="287"/>
        <v>198086300</v>
      </c>
      <c r="E605" s="111">
        <f t="shared" si="287"/>
        <v>2871086300</v>
      </c>
    </row>
    <row r="606" spans="1:6" s="32" customFormat="1" ht="37.5" x14ac:dyDescent="0.3">
      <c r="A606" s="110" t="s">
        <v>574</v>
      </c>
      <c r="B606" s="44" t="s">
        <v>575</v>
      </c>
      <c r="C606" s="111">
        <f>SUM(C607:C610)</f>
        <v>4426857000</v>
      </c>
      <c r="D606" s="111">
        <f>SUM(D607:D610)</f>
        <v>198086300</v>
      </c>
      <c r="E606" s="111">
        <f>SUM(E607:E610)</f>
        <v>2871086300</v>
      </c>
    </row>
    <row r="607" spans="1:6" s="32" customFormat="1" ht="31.5" hidden="1" x14ac:dyDescent="0.3">
      <c r="A607" s="45" t="s">
        <v>1254</v>
      </c>
      <c r="B607" s="136" t="s">
        <v>907</v>
      </c>
      <c r="C607" s="47">
        <v>1597000000</v>
      </c>
      <c r="D607" s="47">
        <v>0</v>
      </c>
      <c r="E607" s="47">
        <v>2040000000</v>
      </c>
    </row>
    <row r="608" spans="1:6" s="32" customFormat="1" ht="37.5" hidden="1" x14ac:dyDescent="0.3">
      <c r="A608" s="45" t="s">
        <v>1253</v>
      </c>
      <c r="B608" s="136" t="s">
        <v>907</v>
      </c>
      <c r="C608" s="47">
        <v>707000000</v>
      </c>
      <c r="D608" s="47">
        <v>198086300</v>
      </c>
      <c r="E608" s="47">
        <v>831086300</v>
      </c>
    </row>
    <row r="609" spans="1:5" s="32" customFormat="1" ht="37.5" hidden="1" x14ac:dyDescent="0.3">
      <c r="A609" s="45" t="s">
        <v>1252</v>
      </c>
      <c r="B609" s="136" t="s">
        <v>907</v>
      </c>
      <c r="C609" s="47">
        <v>1273714200</v>
      </c>
      <c r="D609" s="47">
        <v>0</v>
      </c>
      <c r="E609" s="47">
        <v>0</v>
      </c>
    </row>
    <row r="610" spans="1:5" s="32" customFormat="1" ht="37.5" hidden="1" x14ac:dyDescent="0.3">
      <c r="A610" s="45" t="s">
        <v>1252</v>
      </c>
      <c r="B610" s="136" t="s">
        <v>907</v>
      </c>
      <c r="C610" s="47">
        <v>849142800</v>
      </c>
      <c r="D610" s="47">
        <v>0</v>
      </c>
      <c r="E610" s="47">
        <v>0</v>
      </c>
    </row>
    <row r="611" spans="1:5" s="32" customFormat="1" ht="58.9" customHeight="1" x14ac:dyDescent="0.3">
      <c r="A611" s="110" t="s">
        <v>576</v>
      </c>
      <c r="B611" s="44" t="s">
        <v>577</v>
      </c>
      <c r="C611" s="111">
        <f>SUM(C612)</f>
        <v>1020000000</v>
      </c>
      <c r="D611" s="111">
        <f t="shared" ref="D611:E611" si="288">SUM(D612)</f>
        <v>1020000000</v>
      </c>
      <c r="E611" s="111">
        <f t="shared" si="288"/>
        <v>1020000000</v>
      </c>
    </row>
    <row r="612" spans="1:5" s="32" customFormat="1" ht="79.5" customHeight="1" x14ac:dyDescent="0.3">
      <c r="A612" s="110" t="s">
        <v>578</v>
      </c>
      <c r="B612" s="44" t="s">
        <v>579</v>
      </c>
      <c r="C612" s="111">
        <f>SUM(C613:C615)</f>
        <v>1020000000</v>
      </c>
      <c r="D612" s="111">
        <f t="shared" ref="D612:E612" si="289">SUM(D613:D615)</f>
        <v>1020000000</v>
      </c>
      <c r="E612" s="111">
        <f t="shared" si="289"/>
        <v>1020000000</v>
      </c>
    </row>
    <row r="613" spans="1:5" s="32" customFormat="1" ht="31.5" hidden="1" customHeight="1" x14ac:dyDescent="0.3">
      <c r="A613" s="45" t="s">
        <v>1029</v>
      </c>
      <c r="B613" s="136" t="s">
        <v>908</v>
      </c>
      <c r="C613" s="139">
        <v>1020000000</v>
      </c>
      <c r="D613" s="139">
        <v>1020000000</v>
      </c>
      <c r="E613" s="139">
        <v>1020000000</v>
      </c>
    </row>
    <row r="614" spans="1:5" s="32" customFormat="1" ht="31.5" hidden="1" customHeight="1" x14ac:dyDescent="0.3">
      <c r="A614" s="45" t="s">
        <v>671</v>
      </c>
      <c r="B614" s="136" t="s">
        <v>908</v>
      </c>
      <c r="C614" s="139">
        <v>0</v>
      </c>
      <c r="D614" s="139">
        <v>0</v>
      </c>
      <c r="E614" s="139">
        <v>0</v>
      </c>
    </row>
    <row r="615" spans="1:5" s="32" customFormat="1" ht="37.5" hidden="1" x14ac:dyDescent="0.3">
      <c r="A615" s="45" t="s">
        <v>916</v>
      </c>
      <c r="B615" s="136" t="s">
        <v>908</v>
      </c>
      <c r="C615" s="139">
        <v>0</v>
      </c>
      <c r="D615" s="139">
        <v>0</v>
      </c>
      <c r="E615" s="139">
        <v>0</v>
      </c>
    </row>
    <row r="616" spans="1:5" s="32" customFormat="1" ht="75" hidden="1" x14ac:dyDescent="0.3">
      <c r="A616" s="110" t="s">
        <v>943</v>
      </c>
      <c r="B616" s="44" t="s">
        <v>580</v>
      </c>
      <c r="C616" s="111">
        <f t="shared" ref="C616:E616" si="290">SUM(C617)</f>
        <v>0</v>
      </c>
      <c r="D616" s="111">
        <f t="shared" si="290"/>
        <v>0</v>
      </c>
      <c r="E616" s="111">
        <f t="shared" si="290"/>
        <v>0</v>
      </c>
    </row>
    <row r="617" spans="1:5" s="32" customFormat="1" ht="75" hidden="1" x14ac:dyDescent="0.3">
      <c r="A617" s="110" t="s">
        <v>944</v>
      </c>
      <c r="B617" s="44" t="s">
        <v>581</v>
      </c>
      <c r="C617" s="111">
        <f>SUM(C618:C620)</f>
        <v>0</v>
      </c>
      <c r="D617" s="111">
        <f t="shared" ref="D617:E617" si="291">SUM(D618:D620)</f>
        <v>0</v>
      </c>
      <c r="E617" s="111">
        <f t="shared" si="291"/>
        <v>0</v>
      </c>
    </row>
    <row r="618" spans="1:5" s="19" customFormat="1" ht="31.5" hidden="1" x14ac:dyDescent="0.3">
      <c r="A618" s="140" t="s">
        <v>174</v>
      </c>
      <c r="B618" s="136" t="s">
        <v>582</v>
      </c>
      <c r="C618" s="47">
        <v>0</v>
      </c>
      <c r="D618" s="47">
        <v>0</v>
      </c>
      <c r="E618" s="47">
        <v>0</v>
      </c>
    </row>
    <row r="619" spans="1:5" s="19" customFormat="1" ht="31.5" hidden="1" x14ac:dyDescent="0.3">
      <c r="A619" s="140" t="s">
        <v>983</v>
      </c>
      <c r="B619" s="136" t="s">
        <v>984</v>
      </c>
      <c r="C619" s="47">
        <v>0</v>
      </c>
      <c r="D619" s="47">
        <v>0</v>
      </c>
      <c r="E619" s="47">
        <v>0</v>
      </c>
    </row>
    <row r="620" spans="1:5" s="19" customFormat="1" ht="31.5" hidden="1" x14ac:dyDescent="0.3">
      <c r="A620" s="140" t="s">
        <v>983</v>
      </c>
      <c r="B620" s="136" t="s">
        <v>984</v>
      </c>
      <c r="C620" s="47">
        <v>0</v>
      </c>
      <c r="D620" s="47">
        <v>0</v>
      </c>
      <c r="E620" s="47">
        <v>0</v>
      </c>
    </row>
    <row r="621" spans="1:5" s="32" customFormat="1" ht="75" x14ac:dyDescent="0.3">
      <c r="A621" s="110" t="s">
        <v>583</v>
      </c>
      <c r="B621" s="44" t="s">
        <v>584</v>
      </c>
      <c r="C621" s="111">
        <f t="shared" ref="C621:E621" si="292">SUM(C622)</f>
        <v>79584200</v>
      </c>
      <c r="D621" s="111">
        <f t="shared" si="292"/>
        <v>104101500</v>
      </c>
      <c r="E621" s="111">
        <f t="shared" si="292"/>
        <v>104101500</v>
      </c>
    </row>
    <row r="622" spans="1:5" s="32" customFormat="1" ht="75" x14ac:dyDescent="0.3">
      <c r="A622" s="110" t="s">
        <v>585</v>
      </c>
      <c r="B622" s="44" t="s">
        <v>586</v>
      </c>
      <c r="C622" s="111">
        <f>SUM(C623:C624)</f>
        <v>79584200</v>
      </c>
      <c r="D622" s="111">
        <f t="shared" ref="D622:E622" si="293">SUM(D623:D624)</f>
        <v>104101500</v>
      </c>
      <c r="E622" s="111">
        <f t="shared" si="293"/>
        <v>104101500</v>
      </c>
    </row>
    <row r="623" spans="1:5" s="32" customFormat="1" ht="31.5" hidden="1" x14ac:dyDescent="0.3">
      <c r="A623" s="45" t="s">
        <v>983</v>
      </c>
      <c r="B623" s="136" t="s">
        <v>1072</v>
      </c>
      <c r="C623" s="90">
        <v>79584200</v>
      </c>
      <c r="D623" s="90">
        <v>104101500</v>
      </c>
      <c r="E623" s="90">
        <v>104101500</v>
      </c>
    </row>
    <row r="624" spans="1:5" s="32" customFormat="1" ht="31.5" hidden="1" x14ac:dyDescent="0.3">
      <c r="A624" s="45" t="s">
        <v>983</v>
      </c>
      <c r="B624" s="136" t="s">
        <v>1072</v>
      </c>
      <c r="C624" s="90">
        <v>0</v>
      </c>
      <c r="D624" s="90">
        <v>0</v>
      </c>
      <c r="E624" s="90">
        <v>0</v>
      </c>
    </row>
    <row r="625" spans="1:5" s="32" customFormat="1" ht="44.45" hidden="1" customHeight="1" x14ac:dyDescent="0.3">
      <c r="A625" s="110" t="s">
        <v>587</v>
      </c>
      <c r="B625" s="44" t="s">
        <v>588</v>
      </c>
      <c r="C625" s="111">
        <f>SUM(C626)</f>
        <v>0</v>
      </c>
      <c r="D625" s="111">
        <f t="shared" ref="D625:E625" si="294">SUM(D626)</f>
        <v>0</v>
      </c>
      <c r="E625" s="111">
        <f t="shared" si="294"/>
        <v>0</v>
      </c>
    </row>
    <row r="626" spans="1:5" s="32" customFormat="1" ht="44.45" hidden="1" customHeight="1" x14ac:dyDescent="0.3">
      <c r="A626" s="110" t="s">
        <v>589</v>
      </c>
      <c r="B626" s="44" t="s">
        <v>590</v>
      </c>
      <c r="C626" s="111">
        <f>SUM(C627)</f>
        <v>0</v>
      </c>
      <c r="D626" s="111">
        <f>SUM(D627)</f>
        <v>0</v>
      </c>
      <c r="E626" s="111">
        <f>SUM(E627)</f>
        <v>0</v>
      </c>
    </row>
    <row r="627" spans="1:5" s="19" customFormat="1" ht="37.5" hidden="1" x14ac:dyDescent="0.3">
      <c r="A627" s="140" t="s">
        <v>915</v>
      </c>
      <c r="B627" s="136" t="s">
        <v>909</v>
      </c>
      <c r="C627" s="47">
        <v>0</v>
      </c>
      <c r="D627" s="47">
        <v>0</v>
      </c>
      <c r="E627" s="47">
        <v>0</v>
      </c>
    </row>
    <row r="628" spans="1:5" ht="37.5" hidden="1" x14ac:dyDescent="0.3">
      <c r="A628" s="110" t="s">
        <v>1270</v>
      </c>
      <c r="B628" s="138" t="s">
        <v>591</v>
      </c>
      <c r="C628" s="111">
        <f>SUM(C629)</f>
        <v>0</v>
      </c>
      <c r="D628" s="111">
        <f t="shared" ref="D628:E628" si="295">SUM(D629)</f>
        <v>0</v>
      </c>
      <c r="E628" s="111">
        <f t="shared" si="295"/>
        <v>0</v>
      </c>
    </row>
    <row r="629" spans="1:5" ht="37.5" hidden="1" x14ac:dyDescent="0.3">
      <c r="A629" s="110" t="s">
        <v>1271</v>
      </c>
      <c r="B629" s="138" t="s">
        <v>592</v>
      </c>
      <c r="C629" s="111">
        <f>SUM(C630)</f>
        <v>0</v>
      </c>
      <c r="D629" s="111">
        <f>SUM(D630)</f>
        <v>0</v>
      </c>
      <c r="E629" s="111">
        <f>SUM(E630)</f>
        <v>0</v>
      </c>
    </row>
    <row r="630" spans="1:5" s="19" customFormat="1" ht="31.5" hidden="1" x14ac:dyDescent="0.3">
      <c r="A630" s="45" t="s">
        <v>1272</v>
      </c>
      <c r="B630" s="136" t="s">
        <v>593</v>
      </c>
      <c r="C630" s="139">
        <v>0</v>
      </c>
      <c r="D630" s="139">
        <v>0</v>
      </c>
      <c r="E630" s="139">
        <v>0</v>
      </c>
    </row>
    <row r="631" spans="1:5" s="93" customFormat="1" ht="60.6" customHeight="1" x14ac:dyDescent="0.3">
      <c r="A631" s="40" t="s">
        <v>920</v>
      </c>
      <c r="B631" s="41" t="s">
        <v>923</v>
      </c>
      <c r="C631" s="113">
        <f>C632</f>
        <v>22796200</v>
      </c>
      <c r="D631" s="113">
        <f t="shared" ref="D631:E631" si="296">D632</f>
        <v>23273100</v>
      </c>
      <c r="E631" s="113">
        <f t="shared" si="296"/>
        <v>23273100</v>
      </c>
    </row>
    <row r="632" spans="1:5" s="93" customFormat="1" ht="58.9" customHeight="1" x14ac:dyDescent="0.3">
      <c r="A632" s="40" t="s">
        <v>921</v>
      </c>
      <c r="B632" s="41" t="s">
        <v>924</v>
      </c>
      <c r="C632" s="113">
        <f>C633</f>
        <v>22796200</v>
      </c>
      <c r="D632" s="113">
        <f>D633</f>
        <v>23273100</v>
      </c>
      <c r="E632" s="113">
        <f>E633</f>
        <v>23273100</v>
      </c>
    </row>
    <row r="633" spans="1:5" s="32" customFormat="1" ht="54" hidden="1" customHeight="1" x14ac:dyDescent="0.3">
      <c r="A633" s="45" t="s">
        <v>922</v>
      </c>
      <c r="B633" s="136" t="s">
        <v>925</v>
      </c>
      <c r="C633" s="139">
        <v>22796200</v>
      </c>
      <c r="D633" s="139">
        <v>23273100</v>
      </c>
      <c r="E633" s="139">
        <v>23273100</v>
      </c>
    </row>
    <row r="634" spans="1:5" ht="36" hidden="1" customHeight="1" x14ac:dyDescent="0.3">
      <c r="A634" s="110" t="s">
        <v>594</v>
      </c>
      <c r="B634" s="44" t="s">
        <v>595</v>
      </c>
      <c r="C634" s="33">
        <f>SUM(C635)</f>
        <v>0</v>
      </c>
      <c r="D634" s="33">
        <f t="shared" ref="D634:E634" si="297">SUM(D635)</f>
        <v>0</v>
      </c>
      <c r="E634" s="33">
        <f t="shared" si="297"/>
        <v>0</v>
      </c>
    </row>
    <row r="635" spans="1:5" ht="36" hidden="1" customHeight="1" x14ac:dyDescent="0.3">
      <c r="A635" s="110" t="s">
        <v>596</v>
      </c>
      <c r="B635" s="44" t="s">
        <v>597</v>
      </c>
      <c r="C635" s="33">
        <f>SUM(C636)</f>
        <v>0</v>
      </c>
      <c r="D635" s="33">
        <f>SUM(D636)</f>
        <v>0</v>
      </c>
      <c r="E635" s="33">
        <f>SUM(E636)</f>
        <v>0</v>
      </c>
    </row>
    <row r="636" spans="1:5" s="32" customFormat="1" ht="31.15" hidden="1" customHeight="1" x14ac:dyDescent="0.3">
      <c r="A636" s="45" t="s">
        <v>598</v>
      </c>
      <c r="B636" s="136" t="s">
        <v>599</v>
      </c>
      <c r="C636" s="139">
        <v>0</v>
      </c>
      <c r="D636" s="139">
        <v>0</v>
      </c>
      <c r="E636" s="139">
        <v>0</v>
      </c>
    </row>
    <row r="637" spans="1:5" s="31" customFormat="1" ht="72" hidden="1" customHeight="1" x14ac:dyDescent="0.3">
      <c r="A637" s="40" t="s">
        <v>945</v>
      </c>
      <c r="B637" s="41" t="s">
        <v>785</v>
      </c>
      <c r="C637" s="113">
        <f t="shared" ref="C637:E638" si="298">C638</f>
        <v>0</v>
      </c>
      <c r="D637" s="113">
        <f t="shared" si="298"/>
        <v>0</v>
      </c>
      <c r="E637" s="113">
        <f t="shared" si="298"/>
        <v>0</v>
      </c>
    </row>
    <row r="638" spans="1:5" s="31" customFormat="1" ht="72" hidden="1" customHeight="1" x14ac:dyDescent="0.3">
      <c r="A638" s="40" t="s">
        <v>946</v>
      </c>
      <c r="B638" s="41" t="s">
        <v>782</v>
      </c>
      <c r="C638" s="113">
        <f t="shared" si="298"/>
        <v>0</v>
      </c>
      <c r="D638" s="113">
        <f t="shared" si="298"/>
        <v>0</v>
      </c>
      <c r="E638" s="113">
        <f t="shared" si="298"/>
        <v>0</v>
      </c>
    </row>
    <row r="639" spans="1:5" s="31" customFormat="1" ht="36" hidden="1" customHeight="1" x14ac:dyDescent="0.3">
      <c r="A639" s="45" t="s">
        <v>781</v>
      </c>
      <c r="B639" s="136" t="s">
        <v>937</v>
      </c>
      <c r="C639" s="139">
        <v>0</v>
      </c>
      <c r="D639" s="139">
        <v>0</v>
      </c>
      <c r="E639" s="139">
        <v>0</v>
      </c>
    </row>
    <row r="640" spans="1:5" s="32" customFormat="1" ht="54" hidden="1" customHeight="1" x14ac:dyDescent="0.3">
      <c r="A640" s="110" t="s">
        <v>600</v>
      </c>
      <c r="B640" s="44" t="s">
        <v>601</v>
      </c>
      <c r="C640" s="111">
        <f t="shared" ref="C640:E641" si="299">SUM(C641)</f>
        <v>0</v>
      </c>
      <c r="D640" s="111">
        <f t="shared" si="299"/>
        <v>0</v>
      </c>
      <c r="E640" s="111">
        <f t="shared" si="299"/>
        <v>0</v>
      </c>
    </row>
    <row r="641" spans="1:5" s="32" customFormat="1" ht="54" hidden="1" customHeight="1" x14ac:dyDescent="0.3">
      <c r="A641" s="110" t="s">
        <v>602</v>
      </c>
      <c r="B641" s="44" t="s">
        <v>603</v>
      </c>
      <c r="C641" s="111">
        <f>SUM(C642)</f>
        <v>0</v>
      </c>
      <c r="D641" s="111">
        <f t="shared" si="299"/>
        <v>0</v>
      </c>
      <c r="E641" s="111">
        <f t="shared" si="299"/>
        <v>0</v>
      </c>
    </row>
    <row r="642" spans="1:5" s="32" customFormat="1" ht="54" hidden="1" customHeight="1" x14ac:dyDescent="0.3">
      <c r="A642" s="45" t="s">
        <v>604</v>
      </c>
      <c r="B642" s="136" t="s">
        <v>605</v>
      </c>
      <c r="C642" s="139">
        <v>0</v>
      </c>
      <c r="D642" s="139">
        <v>0</v>
      </c>
      <c r="E642" s="139">
        <v>0</v>
      </c>
    </row>
    <row r="643" spans="1:5" s="93" customFormat="1" ht="45.75" hidden="1" customHeight="1" x14ac:dyDescent="0.3">
      <c r="A643" s="40" t="s">
        <v>926</v>
      </c>
      <c r="B643" s="41" t="s">
        <v>929</v>
      </c>
      <c r="C643" s="113">
        <f>C644</f>
        <v>0</v>
      </c>
      <c r="D643" s="113">
        <f t="shared" ref="D643:E643" si="300">D644</f>
        <v>0</v>
      </c>
      <c r="E643" s="113">
        <f t="shared" si="300"/>
        <v>0</v>
      </c>
    </row>
    <row r="644" spans="1:5" s="93" customFormat="1" ht="42.75" hidden="1" customHeight="1" x14ac:dyDescent="0.3">
      <c r="A644" s="40" t="s">
        <v>927</v>
      </c>
      <c r="B644" s="41" t="s">
        <v>930</v>
      </c>
      <c r="C644" s="113">
        <f>C645</f>
        <v>0</v>
      </c>
      <c r="D644" s="113">
        <f t="shared" ref="D644:E644" si="301">D645</f>
        <v>0</v>
      </c>
      <c r="E644" s="113">
        <f t="shared" si="301"/>
        <v>0</v>
      </c>
    </row>
    <row r="645" spans="1:5" s="32" customFormat="1" ht="36" hidden="1" customHeight="1" x14ac:dyDescent="0.3">
      <c r="A645" s="45" t="s">
        <v>928</v>
      </c>
      <c r="B645" s="136" t="s">
        <v>942</v>
      </c>
      <c r="C645" s="139">
        <v>0</v>
      </c>
      <c r="D645" s="139">
        <v>0</v>
      </c>
      <c r="E645" s="139">
        <v>0</v>
      </c>
    </row>
    <row r="646" spans="1:5" s="32" customFormat="1" ht="36" hidden="1" customHeight="1" x14ac:dyDescent="0.3">
      <c r="A646" s="137" t="s">
        <v>606</v>
      </c>
      <c r="B646" s="138" t="s">
        <v>607</v>
      </c>
      <c r="C646" s="111">
        <f t="shared" ref="C646:E646" si="302">SUM(C647)</f>
        <v>0</v>
      </c>
      <c r="D646" s="111">
        <f t="shared" si="302"/>
        <v>0</v>
      </c>
      <c r="E646" s="111">
        <f t="shared" si="302"/>
        <v>0</v>
      </c>
    </row>
    <row r="647" spans="1:5" s="32" customFormat="1" ht="36" hidden="1" customHeight="1" x14ac:dyDescent="0.3">
      <c r="A647" s="137" t="s">
        <v>608</v>
      </c>
      <c r="B647" s="138" t="s">
        <v>609</v>
      </c>
      <c r="C647" s="111">
        <f>SUM(C648:C648)</f>
        <v>0</v>
      </c>
      <c r="D647" s="111">
        <f>SUM(D648:D648)</f>
        <v>0</v>
      </c>
      <c r="E647" s="111">
        <f>SUM(E648:E648)</f>
        <v>0</v>
      </c>
    </row>
    <row r="648" spans="1:5" s="31" customFormat="1" ht="36" hidden="1" customHeight="1" x14ac:dyDescent="0.3">
      <c r="A648" s="45" t="s">
        <v>610</v>
      </c>
      <c r="B648" s="136" t="s">
        <v>611</v>
      </c>
      <c r="C648" s="139">
        <v>0</v>
      </c>
      <c r="D648" s="139">
        <v>0</v>
      </c>
      <c r="E648" s="139">
        <v>0</v>
      </c>
    </row>
    <row r="649" spans="1:5" ht="54" hidden="1" customHeight="1" x14ac:dyDescent="0.3">
      <c r="A649" s="110" t="s">
        <v>761</v>
      </c>
      <c r="B649" s="44" t="s">
        <v>612</v>
      </c>
      <c r="C649" s="111">
        <f>SUM(C650)</f>
        <v>0</v>
      </c>
      <c r="D649" s="111">
        <f t="shared" ref="D649:E650" si="303">SUM(D650)</f>
        <v>0</v>
      </c>
      <c r="E649" s="111">
        <f t="shared" si="303"/>
        <v>0</v>
      </c>
    </row>
    <row r="650" spans="1:5" ht="54" hidden="1" customHeight="1" x14ac:dyDescent="0.3">
      <c r="A650" s="110" t="s">
        <v>762</v>
      </c>
      <c r="B650" s="44" t="s">
        <v>613</v>
      </c>
      <c r="C650" s="111">
        <f>SUM(C651)</f>
        <v>0</v>
      </c>
      <c r="D650" s="111">
        <f t="shared" si="303"/>
        <v>0</v>
      </c>
      <c r="E650" s="111">
        <f t="shared" si="303"/>
        <v>0</v>
      </c>
    </row>
    <row r="651" spans="1:5" s="31" customFormat="1" ht="36" hidden="1" customHeight="1" x14ac:dyDescent="0.3">
      <c r="A651" s="45" t="s">
        <v>910</v>
      </c>
      <c r="B651" s="136" t="s">
        <v>614</v>
      </c>
      <c r="C651" s="139">
        <v>0</v>
      </c>
      <c r="D651" s="47">
        <v>0</v>
      </c>
      <c r="E651" s="139">
        <v>0</v>
      </c>
    </row>
    <row r="652" spans="1:5" s="32" customFormat="1" ht="51.6" customHeight="1" x14ac:dyDescent="0.3">
      <c r="A652" s="110" t="s">
        <v>615</v>
      </c>
      <c r="B652" s="44" t="s">
        <v>616</v>
      </c>
      <c r="C652" s="111">
        <f>SUM(C653)</f>
        <v>408275000</v>
      </c>
      <c r="D652" s="111">
        <f t="shared" ref="D652:E653" si="304">SUM(D653)</f>
        <v>378246000</v>
      </c>
      <c r="E652" s="111">
        <f t="shared" si="304"/>
        <v>335386500</v>
      </c>
    </row>
    <row r="653" spans="1:5" s="32" customFormat="1" ht="57.75" customHeight="1" x14ac:dyDescent="0.3">
      <c r="A653" s="110" t="s">
        <v>617</v>
      </c>
      <c r="B653" s="44" t="s">
        <v>618</v>
      </c>
      <c r="C653" s="111">
        <f>SUM(C654)</f>
        <v>408275000</v>
      </c>
      <c r="D653" s="111">
        <f t="shared" si="304"/>
        <v>378246000</v>
      </c>
      <c r="E653" s="111">
        <f t="shared" si="304"/>
        <v>335386500</v>
      </c>
    </row>
    <row r="654" spans="1:5" s="32" customFormat="1" ht="37.5" hidden="1" x14ac:dyDescent="0.3">
      <c r="A654" s="45" t="s">
        <v>619</v>
      </c>
      <c r="B654" s="136" t="s">
        <v>620</v>
      </c>
      <c r="C654" s="90">
        <v>408275000</v>
      </c>
      <c r="D654" s="90">
        <v>378246000</v>
      </c>
      <c r="E654" s="90">
        <v>335386500</v>
      </c>
    </row>
    <row r="655" spans="1:5" s="19" customFormat="1" ht="38.25" hidden="1" customHeight="1" x14ac:dyDescent="0.3">
      <c r="A655" s="110" t="s">
        <v>621</v>
      </c>
      <c r="B655" s="44" t="s">
        <v>622</v>
      </c>
      <c r="C655" s="111">
        <f>SUM(C656)</f>
        <v>0</v>
      </c>
      <c r="D655" s="111">
        <f t="shared" ref="D655:E656" si="305">SUM(D656)</f>
        <v>0</v>
      </c>
      <c r="E655" s="111">
        <f t="shared" si="305"/>
        <v>0</v>
      </c>
    </row>
    <row r="656" spans="1:5" s="19" customFormat="1" ht="45" hidden="1" customHeight="1" x14ac:dyDescent="0.3">
      <c r="A656" s="110" t="s">
        <v>623</v>
      </c>
      <c r="B656" s="44" t="s">
        <v>624</v>
      </c>
      <c r="C656" s="111">
        <f>SUM(C657)</f>
        <v>0</v>
      </c>
      <c r="D656" s="111">
        <f t="shared" si="305"/>
        <v>0</v>
      </c>
      <c r="E656" s="111">
        <f t="shared" si="305"/>
        <v>0</v>
      </c>
    </row>
    <row r="657" spans="1:6" s="31" customFormat="1" ht="36" hidden="1" customHeight="1" x14ac:dyDescent="0.3">
      <c r="A657" s="45" t="s">
        <v>625</v>
      </c>
      <c r="B657" s="136" t="s">
        <v>911</v>
      </c>
      <c r="C657" s="90">
        <v>0</v>
      </c>
      <c r="D657" s="90">
        <v>0</v>
      </c>
      <c r="E657" s="90">
        <v>0</v>
      </c>
      <c r="F657" s="103"/>
    </row>
    <row r="658" spans="1:6" s="19" customFormat="1" ht="18" hidden="1" customHeight="1" x14ac:dyDescent="0.3">
      <c r="A658" s="110" t="s">
        <v>626</v>
      </c>
      <c r="B658" s="138" t="s">
        <v>627</v>
      </c>
      <c r="C658" s="111">
        <f>SUM(C659)</f>
        <v>0</v>
      </c>
      <c r="D658" s="111">
        <f t="shared" ref="D658:E659" si="306">SUM(D659)</f>
        <v>0</v>
      </c>
      <c r="E658" s="111">
        <f t="shared" si="306"/>
        <v>0</v>
      </c>
    </row>
    <row r="659" spans="1:6" s="19" customFormat="1" ht="18" hidden="1" customHeight="1" x14ac:dyDescent="0.3">
      <c r="A659" s="110" t="s">
        <v>628</v>
      </c>
      <c r="B659" s="138" t="s">
        <v>629</v>
      </c>
      <c r="C659" s="111">
        <f>SUM(C660)</f>
        <v>0</v>
      </c>
      <c r="D659" s="111">
        <f t="shared" si="306"/>
        <v>0</v>
      </c>
      <c r="E659" s="111">
        <f t="shared" si="306"/>
        <v>0</v>
      </c>
    </row>
    <row r="660" spans="1:6" s="31" customFormat="1" ht="37.5" hidden="1" x14ac:dyDescent="0.3">
      <c r="A660" s="45" t="s">
        <v>917</v>
      </c>
      <c r="B660" s="136" t="s">
        <v>630</v>
      </c>
      <c r="C660" s="90">
        <v>0</v>
      </c>
      <c r="D660" s="90">
        <v>0</v>
      </c>
      <c r="E660" s="90">
        <v>0</v>
      </c>
    </row>
    <row r="661" spans="1:6" s="31" customFormat="1" ht="93.75" hidden="1" x14ac:dyDescent="0.3">
      <c r="A661" s="40" t="s">
        <v>1073</v>
      </c>
      <c r="B661" s="41" t="s">
        <v>1075</v>
      </c>
      <c r="C661" s="42">
        <f>C662</f>
        <v>0</v>
      </c>
      <c r="D661" s="42">
        <f t="shared" ref="D661:E661" si="307">D662</f>
        <v>0</v>
      </c>
      <c r="E661" s="42">
        <f t="shared" si="307"/>
        <v>0</v>
      </c>
    </row>
    <row r="662" spans="1:6" s="31" customFormat="1" ht="112.5" hidden="1" x14ac:dyDescent="0.3">
      <c r="A662" s="40" t="s">
        <v>1074</v>
      </c>
      <c r="B662" s="41" t="s">
        <v>1076</v>
      </c>
      <c r="C662" s="42">
        <f>C663</f>
        <v>0</v>
      </c>
      <c r="D662" s="42">
        <f t="shared" ref="D662:E662" si="308">D663</f>
        <v>0</v>
      </c>
      <c r="E662" s="42">
        <f t="shared" si="308"/>
        <v>0</v>
      </c>
    </row>
    <row r="663" spans="1:6" s="31" customFormat="1" ht="31.5" hidden="1" x14ac:dyDescent="0.3">
      <c r="A663" s="45" t="s">
        <v>822</v>
      </c>
      <c r="B663" s="136" t="s">
        <v>1077</v>
      </c>
      <c r="C663" s="90">
        <v>0</v>
      </c>
      <c r="D663" s="90">
        <v>0</v>
      </c>
      <c r="E663" s="90">
        <v>0</v>
      </c>
    </row>
    <row r="664" spans="1:6" s="32" customFormat="1" ht="29.25" customHeight="1" x14ac:dyDescent="0.3">
      <c r="A664" s="110" t="s">
        <v>631</v>
      </c>
      <c r="B664" s="138" t="s">
        <v>632</v>
      </c>
      <c r="C664" s="111">
        <f t="shared" ref="C664:E664" si="309">SUM(C665)</f>
        <v>6637400</v>
      </c>
      <c r="D664" s="111">
        <f t="shared" si="309"/>
        <v>6581000</v>
      </c>
      <c r="E664" s="111">
        <f t="shared" si="309"/>
        <v>6593000</v>
      </c>
    </row>
    <row r="665" spans="1:6" s="32" customFormat="1" ht="39.75" customHeight="1" x14ac:dyDescent="0.3">
      <c r="A665" s="110" t="s">
        <v>633</v>
      </c>
      <c r="B665" s="138" t="s">
        <v>634</v>
      </c>
      <c r="C665" s="111">
        <f t="shared" ref="C665:E665" si="310">C666</f>
        <v>6637400</v>
      </c>
      <c r="D665" s="111">
        <f t="shared" si="310"/>
        <v>6581000</v>
      </c>
      <c r="E665" s="111">
        <f t="shared" si="310"/>
        <v>6593000</v>
      </c>
    </row>
    <row r="666" spans="1:6" s="31" customFormat="1" ht="31.5" hidden="1" x14ac:dyDescent="0.3">
      <c r="A666" s="45" t="s">
        <v>635</v>
      </c>
      <c r="B666" s="136" t="s">
        <v>1030</v>
      </c>
      <c r="C666" s="90">
        <v>6637400</v>
      </c>
      <c r="D666" s="90">
        <v>6581000</v>
      </c>
      <c r="E666" s="90">
        <v>6593000</v>
      </c>
    </row>
    <row r="667" spans="1:6" ht="18" hidden="1" customHeight="1" x14ac:dyDescent="0.3">
      <c r="A667" s="110" t="s">
        <v>636</v>
      </c>
      <c r="B667" s="44" t="s">
        <v>637</v>
      </c>
      <c r="C667" s="124">
        <f>SUM(C668)</f>
        <v>0</v>
      </c>
      <c r="D667" s="124">
        <f t="shared" ref="D667:E668" si="311">SUM(D668)</f>
        <v>0</v>
      </c>
      <c r="E667" s="124">
        <f t="shared" si="311"/>
        <v>0</v>
      </c>
    </row>
    <row r="668" spans="1:6" ht="18" hidden="1" customHeight="1" x14ac:dyDescent="0.3">
      <c r="A668" s="110" t="s">
        <v>638</v>
      </c>
      <c r="B668" s="44" t="s">
        <v>639</v>
      </c>
      <c r="C668" s="124">
        <f>SUM(C669)</f>
        <v>0</v>
      </c>
      <c r="D668" s="124">
        <f t="shared" si="311"/>
        <v>0</v>
      </c>
      <c r="E668" s="124">
        <f t="shared" si="311"/>
        <v>0</v>
      </c>
    </row>
    <row r="669" spans="1:6" s="31" customFormat="1" ht="31.15" hidden="1" customHeight="1" x14ac:dyDescent="0.3">
      <c r="A669" s="45" t="s">
        <v>918</v>
      </c>
      <c r="B669" s="136" t="s">
        <v>640</v>
      </c>
      <c r="C669" s="90">
        <v>0</v>
      </c>
      <c r="D669" s="90">
        <v>0</v>
      </c>
      <c r="E669" s="90">
        <v>0</v>
      </c>
    </row>
    <row r="670" spans="1:6" s="32" customFormat="1" ht="42" customHeight="1" x14ac:dyDescent="0.3">
      <c r="A670" s="110" t="s">
        <v>641</v>
      </c>
      <c r="B670" s="138" t="s">
        <v>642</v>
      </c>
      <c r="C670" s="111">
        <f t="shared" ref="C670:E671" si="312">SUM(C671)</f>
        <v>1200000</v>
      </c>
      <c r="D670" s="111">
        <f t="shared" si="312"/>
        <v>1200000</v>
      </c>
      <c r="E670" s="111">
        <f t="shared" si="312"/>
        <v>1200000</v>
      </c>
    </row>
    <row r="671" spans="1:6" s="32" customFormat="1" ht="49.15" customHeight="1" x14ac:dyDescent="0.3">
      <c r="A671" s="110" t="s">
        <v>643</v>
      </c>
      <c r="B671" s="138" t="s">
        <v>644</v>
      </c>
      <c r="C671" s="111">
        <f t="shared" si="312"/>
        <v>1200000</v>
      </c>
      <c r="D671" s="111">
        <f t="shared" si="312"/>
        <v>1200000</v>
      </c>
      <c r="E671" s="111">
        <f t="shared" si="312"/>
        <v>1200000</v>
      </c>
    </row>
    <row r="672" spans="1:6" s="31" customFormat="1" ht="31.5" hidden="1" x14ac:dyDescent="0.3">
      <c r="A672" s="45" t="s">
        <v>912</v>
      </c>
      <c r="B672" s="136" t="s">
        <v>645</v>
      </c>
      <c r="C672" s="90">
        <v>1200000</v>
      </c>
      <c r="D672" s="90">
        <v>1200000</v>
      </c>
      <c r="E672" s="90">
        <v>1200000</v>
      </c>
    </row>
    <row r="673" spans="1:46" s="32" customFormat="1" ht="25.5" hidden="1" customHeight="1" x14ac:dyDescent="0.3">
      <c r="A673" s="110" t="s">
        <v>646</v>
      </c>
      <c r="B673" s="44" t="s">
        <v>647</v>
      </c>
      <c r="C673" s="111">
        <f t="shared" ref="C673:E673" si="313">SUM(C674)</f>
        <v>0</v>
      </c>
      <c r="D673" s="111">
        <f t="shared" si="313"/>
        <v>0</v>
      </c>
      <c r="E673" s="111">
        <f t="shared" si="313"/>
        <v>0</v>
      </c>
    </row>
    <row r="674" spans="1:46" s="32" customFormat="1" ht="29.45" hidden="1" customHeight="1" x14ac:dyDescent="0.3">
      <c r="A674" s="110" t="s">
        <v>648</v>
      </c>
      <c r="B674" s="44" t="s">
        <v>649</v>
      </c>
      <c r="C674" s="111">
        <f>SUM(C675:C677)</f>
        <v>0</v>
      </c>
      <c r="D674" s="111">
        <f t="shared" ref="D674:E674" si="314">SUM(D675:D677)</f>
        <v>0</v>
      </c>
      <c r="E674" s="111">
        <f t="shared" si="314"/>
        <v>0</v>
      </c>
    </row>
    <row r="675" spans="1:46" s="31" customFormat="1" ht="54" hidden="1" customHeight="1" x14ac:dyDescent="0.3">
      <c r="A675" s="45" t="s">
        <v>939</v>
      </c>
      <c r="B675" s="136" t="s">
        <v>763</v>
      </c>
      <c r="C675" s="139">
        <v>0</v>
      </c>
      <c r="D675" s="139">
        <v>0</v>
      </c>
      <c r="E675" s="139">
        <v>0</v>
      </c>
    </row>
    <row r="676" spans="1:46" s="31" customFormat="1" ht="54" hidden="1" customHeight="1" x14ac:dyDescent="0.3">
      <c r="A676" s="45" t="s">
        <v>938</v>
      </c>
      <c r="B676" s="136" t="s">
        <v>763</v>
      </c>
      <c r="C676" s="139">
        <v>0</v>
      </c>
      <c r="D676" s="139">
        <v>0</v>
      </c>
      <c r="E676" s="139">
        <v>0</v>
      </c>
    </row>
    <row r="677" spans="1:46" s="31" customFormat="1" ht="31.5" hidden="1" x14ac:dyDescent="0.3">
      <c r="A677" s="141" t="s">
        <v>780</v>
      </c>
      <c r="B677" s="136" t="s">
        <v>763</v>
      </c>
      <c r="C677" s="139">
        <v>0</v>
      </c>
      <c r="D677" s="139">
        <v>0</v>
      </c>
      <c r="E677" s="139">
        <v>0</v>
      </c>
    </row>
    <row r="678" spans="1:46" s="32" customFormat="1" ht="37.5" hidden="1" x14ac:dyDescent="0.3">
      <c r="A678" s="137" t="s">
        <v>650</v>
      </c>
      <c r="B678" s="138" t="s">
        <v>651</v>
      </c>
      <c r="C678" s="111">
        <f t="shared" ref="C678:E678" si="315">SUM(C679)</f>
        <v>0</v>
      </c>
      <c r="D678" s="111">
        <f t="shared" si="315"/>
        <v>0</v>
      </c>
      <c r="E678" s="111">
        <f t="shared" si="315"/>
        <v>0</v>
      </c>
    </row>
    <row r="679" spans="1:46" s="32" customFormat="1" ht="37.5" hidden="1" x14ac:dyDescent="0.3">
      <c r="A679" s="137" t="s">
        <v>652</v>
      </c>
      <c r="B679" s="138" t="s">
        <v>653</v>
      </c>
      <c r="C679" s="111">
        <f>SUM(C680:C681)</f>
        <v>0</v>
      </c>
      <c r="D679" s="111">
        <f t="shared" ref="D679:E679" si="316">SUM(D680:D681)</f>
        <v>0</v>
      </c>
      <c r="E679" s="111">
        <f t="shared" si="316"/>
        <v>0</v>
      </c>
    </row>
    <row r="680" spans="1:46" s="32" customFormat="1" ht="37.5" hidden="1" x14ac:dyDescent="0.3">
      <c r="A680" s="45" t="s">
        <v>654</v>
      </c>
      <c r="B680" s="136" t="s">
        <v>655</v>
      </c>
      <c r="C680" s="90">
        <v>0</v>
      </c>
      <c r="D680" s="90">
        <v>0</v>
      </c>
      <c r="E680" s="90">
        <v>0</v>
      </c>
    </row>
    <row r="681" spans="1:46" s="31" customFormat="1" ht="93.75" hidden="1" x14ac:dyDescent="0.3">
      <c r="A681" s="45" t="s">
        <v>656</v>
      </c>
      <c r="B681" s="136" t="s">
        <v>657</v>
      </c>
      <c r="C681" s="139">
        <v>0</v>
      </c>
      <c r="D681" s="139">
        <v>0</v>
      </c>
      <c r="E681" s="139">
        <v>0</v>
      </c>
    </row>
    <row r="682" spans="1:46" s="32" customFormat="1" ht="30.75" hidden="1" customHeight="1" x14ac:dyDescent="0.3">
      <c r="A682" s="110" t="s">
        <v>658</v>
      </c>
      <c r="B682" s="44" t="s">
        <v>659</v>
      </c>
      <c r="C682" s="111">
        <f t="shared" ref="C682:E683" si="317">SUM(C683)</f>
        <v>0</v>
      </c>
      <c r="D682" s="111">
        <f t="shared" si="317"/>
        <v>0</v>
      </c>
      <c r="E682" s="111">
        <f t="shared" si="317"/>
        <v>0</v>
      </c>
    </row>
    <row r="683" spans="1:46" s="32" customFormat="1" ht="42.75" hidden="1" customHeight="1" x14ac:dyDescent="0.3">
      <c r="A683" s="110" t="s">
        <v>660</v>
      </c>
      <c r="B683" s="44" t="s">
        <v>661</v>
      </c>
      <c r="C683" s="111">
        <f>SUM(C684)</f>
        <v>0</v>
      </c>
      <c r="D683" s="111">
        <f t="shared" si="317"/>
        <v>0</v>
      </c>
      <c r="E683" s="111">
        <f t="shared" si="317"/>
        <v>0</v>
      </c>
    </row>
    <row r="684" spans="1:46" s="32" customFormat="1" ht="31.5" hidden="1" x14ac:dyDescent="0.3">
      <c r="A684" s="45" t="s">
        <v>662</v>
      </c>
      <c r="B684" s="136" t="s">
        <v>913</v>
      </c>
      <c r="C684" s="90">
        <v>0</v>
      </c>
      <c r="D684" s="90">
        <v>0</v>
      </c>
      <c r="E684" s="142">
        <v>0</v>
      </c>
    </row>
    <row r="685" spans="1:46" s="32" customFormat="1" ht="18" hidden="1" customHeight="1" x14ac:dyDescent="0.3">
      <c r="A685" s="40" t="s">
        <v>1273</v>
      </c>
      <c r="B685" s="41" t="s">
        <v>772</v>
      </c>
      <c r="C685" s="42">
        <f>C686</f>
        <v>0</v>
      </c>
      <c r="D685" s="50">
        <v>0</v>
      </c>
      <c r="E685" s="143">
        <v>0</v>
      </c>
      <c r="G685" s="54"/>
      <c r="H685" s="56"/>
      <c r="J685" s="54"/>
      <c r="K685" s="54"/>
      <c r="M685" s="54"/>
      <c r="O685" s="54"/>
      <c r="S685" s="75"/>
      <c r="T685" s="74"/>
      <c r="V685" s="74"/>
      <c r="Z685" s="74"/>
      <c r="AD685" s="54"/>
      <c r="AH685" s="75"/>
      <c r="AI685" s="75"/>
      <c r="AJ685" s="74"/>
      <c r="AK685" s="84"/>
      <c r="AR685" s="54"/>
      <c r="AT685" s="74"/>
    </row>
    <row r="686" spans="1:46" s="43" customFormat="1" ht="36.75" hidden="1" customHeight="1" x14ac:dyDescent="0.3">
      <c r="A686" s="40" t="s">
        <v>1274</v>
      </c>
      <c r="B686" s="41" t="s">
        <v>771</v>
      </c>
      <c r="C686" s="42">
        <f>C687</f>
        <v>0</v>
      </c>
      <c r="D686" s="50">
        <v>0</v>
      </c>
      <c r="E686" s="86">
        <v>0</v>
      </c>
      <c r="F686" s="53"/>
      <c r="G686" s="53"/>
      <c r="H686" s="51"/>
      <c r="I686" s="51"/>
      <c r="J686" s="53"/>
      <c r="K686" s="53"/>
      <c r="L686" s="51"/>
      <c r="M686" s="53"/>
      <c r="N686" s="51"/>
      <c r="O686" s="53"/>
      <c r="P686" s="51"/>
      <c r="Q686" s="52"/>
      <c r="R686" s="69"/>
      <c r="S686" s="69"/>
      <c r="T686" s="51"/>
      <c r="U686" s="52"/>
      <c r="V686" s="51"/>
      <c r="W686" s="51"/>
      <c r="X686" s="63"/>
      <c r="Y686" s="69"/>
      <c r="Z686" s="69"/>
      <c r="AA686" s="51"/>
      <c r="AB686" s="51"/>
      <c r="AC686" s="52"/>
      <c r="AD686" s="51"/>
      <c r="AE686" s="53"/>
      <c r="AF686" s="52"/>
      <c r="AG686" s="69"/>
      <c r="AH686" s="69"/>
      <c r="AI686" s="69"/>
      <c r="AJ686" s="51"/>
      <c r="AK686" s="53"/>
      <c r="AL686" s="51"/>
      <c r="AM686" s="51"/>
      <c r="AN686" s="52"/>
      <c r="AO686" s="51"/>
      <c r="AP686" s="69"/>
      <c r="AQ686" s="51"/>
      <c r="AR686" s="53"/>
      <c r="AS686" s="52"/>
      <c r="AT686" s="51"/>
    </row>
    <row r="687" spans="1:46" s="43" customFormat="1" ht="31.15" hidden="1" customHeight="1" x14ac:dyDescent="0.3">
      <c r="A687" s="45" t="s">
        <v>773</v>
      </c>
      <c r="B687" s="46" t="s">
        <v>774</v>
      </c>
      <c r="C687" s="47">
        <v>0</v>
      </c>
      <c r="D687" s="58">
        <v>0</v>
      </c>
      <c r="E687" s="87">
        <v>0</v>
      </c>
      <c r="F687" s="63"/>
      <c r="G687" s="63"/>
      <c r="H687" s="62"/>
      <c r="I687" s="62"/>
      <c r="J687" s="63"/>
      <c r="K687" s="63"/>
      <c r="L687" s="62"/>
      <c r="M687" s="63"/>
      <c r="N687" s="62"/>
      <c r="O687" s="63"/>
      <c r="P687" s="62"/>
      <c r="Q687" s="64"/>
      <c r="R687" s="70"/>
      <c r="S687" s="70"/>
      <c r="T687" s="62"/>
      <c r="U687" s="64"/>
      <c r="V687" s="62"/>
      <c r="W687" s="62"/>
      <c r="X687" s="55"/>
      <c r="Y687" s="65"/>
      <c r="Z687" s="72"/>
      <c r="AA687" s="57"/>
      <c r="AB687" s="57"/>
      <c r="AC687" s="65"/>
      <c r="AD687" s="57"/>
      <c r="AE687" s="55"/>
      <c r="AG687" s="72"/>
      <c r="AH687" s="72"/>
      <c r="AI687" s="72"/>
      <c r="AJ687" s="57"/>
      <c r="AK687" s="55"/>
      <c r="AL687" s="57"/>
      <c r="AM687" s="57"/>
      <c r="AO687" s="57"/>
      <c r="AP687" s="72"/>
      <c r="AQ687" s="57"/>
      <c r="AR687" s="55"/>
      <c r="AT687" s="57"/>
    </row>
    <row r="688" spans="1:46" s="43" customFormat="1" ht="18" hidden="1" customHeight="1" x14ac:dyDescent="0.3">
      <c r="A688" s="40" t="s">
        <v>1275</v>
      </c>
      <c r="B688" s="41" t="s">
        <v>776</v>
      </c>
      <c r="C688" s="42">
        <v>0</v>
      </c>
      <c r="D688" s="50">
        <v>0</v>
      </c>
      <c r="E688" s="86">
        <f>E690</f>
        <v>0</v>
      </c>
      <c r="F688" s="60"/>
      <c r="G688" s="60"/>
      <c r="H688" s="59"/>
      <c r="I688" s="59"/>
      <c r="J688" s="60"/>
      <c r="K688" s="60"/>
      <c r="L688" s="59"/>
      <c r="M688" s="60"/>
      <c r="N688" s="59"/>
      <c r="O688" s="60"/>
      <c r="P688" s="59"/>
      <c r="Q688" s="61"/>
      <c r="R688" s="71"/>
      <c r="S688" s="71"/>
      <c r="T688" s="59"/>
      <c r="U688" s="61"/>
      <c r="V688" s="59"/>
      <c r="W688" s="59"/>
      <c r="X688" s="51"/>
      <c r="Y688" s="52"/>
      <c r="Z688" s="69"/>
      <c r="AA688" s="51"/>
      <c r="AB688" s="51"/>
      <c r="AC688" s="52"/>
      <c r="AD688" s="51"/>
      <c r="AE688" s="53"/>
      <c r="AF688" s="52"/>
      <c r="AG688" s="69"/>
      <c r="AH688" s="70"/>
      <c r="AI688" s="72"/>
      <c r="AJ688" s="57"/>
      <c r="AK688" s="55"/>
      <c r="AL688" s="57"/>
      <c r="AM688" s="57"/>
      <c r="AO688" s="57"/>
      <c r="AP688" s="72"/>
      <c r="AQ688" s="57"/>
      <c r="AR688" s="55"/>
      <c r="AT688" s="57"/>
    </row>
    <row r="689" spans="1:46" s="43" customFormat="1" ht="36" hidden="1" customHeight="1" x14ac:dyDescent="0.3">
      <c r="A689" s="40" t="s">
        <v>1276</v>
      </c>
      <c r="B689" s="41" t="s">
        <v>777</v>
      </c>
      <c r="C689" s="42">
        <v>0</v>
      </c>
      <c r="D689" s="50">
        <v>0</v>
      </c>
      <c r="E689" s="88">
        <f>E690</f>
        <v>0</v>
      </c>
      <c r="F689" s="60"/>
      <c r="G689" s="60"/>
      <c r="H689" s="59"/>
      <c r="I689" s="59"/>
      <c r="J689" s="60"/>
      <c r="K689" s="60"/>
      <c r="L689" s="59"/>
      <c r="M689" s="60"/>
      <c r="N689" s="59"/>
      <c r="O689" s="60"/>
      <c r="P689" s="59"/>
      <c r="Q689" s="61"/>
      <c r="R689" s="71"/>
      <c r="S689" s="71"/>
      <c r="T689" s="59"/>
      <c r="U689" s="61"/>
      <c r="V689" s="59"/>
      <c r="W689" s="59"/>
      <c r="X689" s="59"/>
      <c r="Y689" s="61"/>
      <c r="Z689" s="71"/>
      <c r="AA689" s="59"/>
      <c r="AB689" s="59"/>
      <c r="AC689" s="61"/>
      <c r="AD689" s="59"/>
      <c r="AE689" s="60"/>
      <c r="AF689" s="61"/>
      <c r="AG689" s="71"/>
      <c r="AH689" s="69"/>
      <c r="AI689" s="69"/>
      <c r="AJ689" s="51"/>
      <c r="AK689" s="53"/>
      <c r="AL689" s="51"/>
      <c r="AM689" s="51"/>
      <c r="AN689" s="52"/>
      <c r="AO689" s="51"/>
      <c r="AP689" s="69"/>
      <c r="AQ689" s="51"/>
      <c r="AR689" s="51"/>
      <c r="AS689" s="52"/>
      <c r="AT689" s="51"/>
    </row>
    <row r="690" spans="1:46" s="43" customFormat="1" ht="31.15" hidden="1" customHeight="1" x14ac:dyDescent="0.3">
      <c r="A690" s="45" t="s">
        <v>775</v>
      </c>
      <c r="B690" s="46" t="s">
        <v>778</v>
      </c>
      <c r="C690" s="47">
        <v>0</v>
      </c>
      <c r="D690" s="47">
        <v>0</v>
      </c>
      <c r="E690" s="85">
        <v>0</v>
      </c>
      <c r="F690" s="48"/>
      <c r="G690" s="55"/>
      <c r="H690" s="57"/>
      <c r="I690" s="57"/>
      <c r="J690" s="55"/>
      <c r="K690" s="55"/>
      <c r="L690" s="57"/>
      <c r="M690" s="55"/>
      <c r="N690" s="57"/>
      <c r="O690" s="55"/>
      <c r="P690" s="57"/>
      <c r="R690" s="72"/>
      <c r="S690" s="72"/>
      <c r="T690" s="57"/>
      <c r="V690" s="57"/>
      <c r="W690" s="57"/>
      <c r="X690" s="57"/>
      <c r="Y690" s="65"/>
      <c r="Z690" s="72"/>
      <c r="AA690" s="57"/>
      <c r="AB690" s="57"/>
      <c r="AC690" s="65"/>
      <c r="AD690" s="57"/>
      <c r="AE690" s="55"/>
      <c r="AG690" s="72"/>
      <c r="AH690" s="72"/>
      <c r="AI690" s="72"/>
      <c r="AJ690" s="72"/>
      <c r="AK690" s="55"/>
      <c r="AL690" s="57"/>
      <c r="AM690" s="57"/>
      <c r="AO690" s="57"/>
      <c r="AP690" s="72"/>
      <c r="AQ690" s="57"/>
      <c r="AR690" s="55"/>
      <c r="AT690" s="57"/>
    </row>
    <row r="691" spans="1:46" s="99" customFormat="1" ht="18" hidden="1" customHeight="1" x14ac:dyDescent="0.3">
      <c r="A691" s="40" t="s">
        <v>931</v>
      </c>
      <c r="B691" s="41" t="s">
        <v>934</v>
      </c>
      <c r="C691" s="42">
        <f>C692</f>
        <v>0</v>
      </c>
      <c r="D691" s="42">
        <f t="shared" ref="D691:E691" si="318">D692</f>
        <v>0</v>
      </c>
      <c r="E691" s="42">
        <f t="shared" si="318"/>
        <v>0</v>
      </c>
      <c r="F691" s="96"/>
      <c r="G691" s="97"/>
      <c r="H691" s="98"/>
      <c r="I691" s="98"/>
      <c r="J691" s="97"/>
      <c r="K691" s="97"/>
      <c r="L691" s="98"/>
      <c r="M691" s="97"/>
      <c r="N691" s="98"/>
      <c r="O691" s="97"/>
      <c r="P691" s="98"/>
      <c r="R691" s="100"/>
      <c r="S691" s="100"/>
      <c r="T691" s="98"/>
      <c r="V691" s="98"/>
      <c r="W691" s="98"/>
      <c r="X691" s="98"/>
      <c r="Y691" s="101"/>
      <c r="Z691" s="100"/>
      <c r="AA691" s="98"/>
      <c r="AB691" s="98"/>
      <c r="AC691" s="101"/>
      <c r="AD691" s="98"/>
      <c r="AE691" s="97"/>
      <c r="AG691" s="100"/>
      <c r="AH691" s="100"/>
      <c r="AI691" s="100"/>
      <c r="AJ691" s="100"/>
      <c r="AK691" s="97"/>
      <c r="AL691" s="98"/>
      <c r="AM691" s="98"/>
      <c r="AO691" s="98"/>
      <c r="AP691" s="100"/>
      <c r="AQ691" s="98"/>
      <c r="AR691" s="97"/>
      <c r="AT691" s="98"/>
    </row>
    <row r="692" spans="1:46" s="99" customFormat="1" ht="37.5" hidden="1" x14ac:dyDescent="0.3">
      <c r="A692" s="40" t="s">
        <v>932</v>
      </c>
      <c r="B692" s="41" t="s">
        <v>935</v>
      </c>
      <c r="C692" s="42">
        <f>C693</f>
        <v>0</v>
      </c>
      <c r="D692" s="42">
        <f t="shared" ref="D692:E692" si="319">D693</f>
        <v>0</v>
      </c>
      <c r="E692" s="42">
        <f t="shared" si="319"/>
        <v>0</v>
      </c>
      <c r="F692" s="96"/>
      <c r="G692" s="97"/>
      <c r="H692" s="98"/>
      <c r="I692" s="98"/>
      <c r="J692" s="97"/>
      <c r="K692" s="97"/>
      <c r="L692" s="98"/>
      <c r="M692" s="97"/>
      <c r="N692" s="98"/>
      <c r="O692" s="97"/>
      <c r="P692" s="98"/>
      <c r="R692" s="100"/>
      <c r="S692" s="100"/>
      <c r="T692" s="98"/>
      <c r="V692" s="98"/>
      <c r="W692" s="98"/>
      <c r="X692" s="98"/>
      <c r="Y692" s="101"/>
      <c r="Z692" s="100"/>
      <c r="AA692" s="98"/>
      <c r="AB692" s="98"/>
      <c r="AC692" s="101"/>
      <c r="AD692" s="98"/>
      <c r="AE692" s="97"/>
      <c r="AG692" s="100"/>
      <c r="AH692" s="100"/>
      <c r="AI692" s="100"/>
      <c r="AJ692" s="100"/>
      <c r="AK692" s="97"/>
      <c r="AL692" s="98"/>
      <c r="AM692" s="98"/>
      <c r="AO692" s="98"/>
      <c r="AP692" s="100"/>
      <c r="AQ692" s="98"/>
      <c r="AR692" s="97"/>
      <c r="AT692" s="98"/>
    </row>
    <row r="693" spans="1:46" s="43" customFormat="1" ht="31.5" hidden="1" x14ac:dyDescent="0.3">
      <c r="A693" s="45" t="s">
        <v>933</v>
      </c>
      <c r="B693" s="46" t="s">
        <v>940</v>
      </c>
      <c r="C693" s="47">
        <v>0</v>
      </c>
      <c r="D693" s="47">
        <v>0</v>
      </c>
      <c r="E693" s="85">
        <v>0</v>
      </c>
      <c r="F693" s="48"/>
      <c r="G693" s="55"/>
      <c r="H693" s="57"/>
      <c r="I693" s="57"/>
      <c r="J693" s="55"/>
      <c r="K693" s="55"/>
      <c r="L693" s="57"/>
      <c r="M693" s="55"/>
      <c r="N693" s="57"/>
      <c r="O693" s="55"/>
      <c r="P693" s="57"/>
      <c r="R693" s="72"/>
      <c r="S693" s="72"/>
      <c r="T693" s="57"/>
      <c r="V693" s="57"/>
      <c r="W693" s="57"/>
      <c r="X693" s="57"/>
      <c r="Y693" s="65"/>
      <c r="Z693" s="72"/>
      <c r="AA693" s="57"/>
      <c r="AB693" s="57"/>
      <c r="AC693" s="65"/>
      <c r="AD693" s="57"/>
      <c r="AE693" s="55"/>
      <c r="AG693" s="72"/>
      <c r="AH693" s="72"/>
      <c r="AI693" s="72"/>
      <c r="AJ693" s="72"/>
      <c r="AK693" s="55"/>
      <c r="AL693" s="57"/>
      <c r="AM693" s="57"/>
      <c r="AO693" s="57"/>
      <c r="AP693" s="72"/>
      <c r="AQ693" s="57"/>
      <c r="AR693" s="55"/>
      <c r="AT693" s="57"/>
    </row>
    <row r="694" spans="1:46" s="43" customFormat="1" ht="37.5" hidden="1" x14ac:dyDescent="0.3">
      <c r="A694" s="144" t="s">
        <v>1277</v>
      </c>
      <c r="B694" s="41" t="s">
        <v>790</v>
      </c>
      <c r="C694" s="42">
        <f>C695</f>
        <v>0</v>
      </c>
      <c r="D694" s="42">
        <f t="shared" ref="D694:E694" si="320">D695</f>
        <v>0</v>
      </c>
      <c r="E694" s="42">
        <f t="shared" si="320"/>
        <v>0</v>
      </c>
      <c r="F694" s="48"/>
      <c r="G694" s="55"/>
      <c r="H694" s="57"/>
      <c r="I694" s="57"/>
      <c r="J694" s="55"/>
      <c r="K694" s="55"/>
      <c r="L694" s="57"/>
      <c r="M694" s="55"/>
      <c r="N694" s="57"/>
      <c r="O694" s="55"/>
      <c r="P694" s="57"/>
      <c r="R694" s="72"/>
      <c r="S694" s="72"/>
      <c r="T694" s="57"/>
      <c r="V694" s="57"/>
      <c r="W694" s="57"/>
      <c r="X694" s="57"/>
      <c r="Y694" s="65"/>
      <c r="Z694" s="72"/>
      <c r="AA694" s="57"/>
      <c r="AB694" s="57"/>
      <c r="AC694" s="65"/>
      <c r="AD694" s="57"/>
      <c r="AE694" s="55"/>
      <c r="AG694" s="72"/>
      <c r="AH694" s="72"/>
      <c r="AI694" s="72"/>
      <c r="AJ694" s="72"/>
      <c r="AK694" s="55"/>
      <c r="AL694" s="57"/>
      <c r="AM694" s="57"/>
      <c r="AO694" s="57"/>
      <c r="AP694" s="72"/>
      <c r="AQ694" s="57"/>
      <c r="AR694" s="55"/>
      <c r="AT694" s="57"/>
    </row>
    <row r="695" spans="1:46" s="43" customFormat="1" ht="37.5" hidden="1" x14ac:dyDescent="0.3">
      <c r="A695" s="144" t="s">
        <v>1278</v>
      </c>
      <c r="B695" s="41" t="s">
        <v>789</v>
      </c>
      <c r="C695" s="42">
        <f>C696</f>
        <v>0</v>
      </c>
      <c r="D695" s="42">
        <f t="shared" ref="D695:E695" si="321">D696</f>
        <v>0</v>
      </c>
      <c r="E695" s="42">
        <f t="shared" si="321"/>
        <v>0</v>
      </c>
      <c r="F695" s="48"/>
      <c r="G695" s="55"/>
      <c r="H695" s="57"/>
      <c r="I695" s="57"/>
      <c r="J695" s="55"/>
      <c r="K695" s="55"/>
      <c r="L695" s="57"/>
      <c r="M695" s="55"/>
      <c r="N695" s="57"/>
      <c r="O695" s="55"/>
      <c r="P695" s="57"/>
      <c r="R695" s="72"/>
      <c r="S695" s="72"/>
      <c r="T695" s="57"/>
      <c r="V695" s="57"/>
      <c r="W695" s="57"/>
      <c r="X695" s="57"/>
      <c r="Y695" s="65"/>
      <c r="Z695" s="72"/>
      <c r="AA695" s="57"/>
      <c r="AB695" s="57"/>
      <c r="AC695" s="65"/>
      <c r="AD695" s="57"/>
      <c r="AE695" s="55"/>
      <c r="AG695" s="72"/>
      <c r="AH695" s="72"/>
      <c r="AI695" s="72"/>
      <c r="AJ695" s="72"/>
      <c r="AK695" s="55"/>
      <c r="AL695" s="57"/>
      <c r="AM695" s="57"/>
      <c r="AO695" s="57"/>
      <c r="AP695" s="72"/>
      <c r="AQ695" s="57"/>
      <c r="AR695" s="55"/>
      <c r="AT695" s="57"/>
    </row>
    <row r="696" spans="1:46" s="43" customFormat="1" ht="31.5" hidden="1" x14ac:dyDescent="0.3">
      <c r="A696" s="105" t="s">
        <v>791</v>
      </c>
      <c r="B696" s="46" t="s">
        <v>811</v>
      </c>
      <c r="C696" s="90">
        <v>0</v>
      </c>
      <c r="D696" s="90">
        <v>0</v>
      </c>
      <c r="E696" s="91">
        <v>0</v>
      </c>
      <c r="F696" s="48"/>
      <c r="G696" s="55"/>
      <c r="H696" s="57"/>
      <c r="I696" s="57"/>
      <c r="J696" s="55"/>
      <c r="K696" s="55"/>
      <c r="L696" s="57"/>
      <c r="M696" s="55"/>
      <c r="N696" s="57"/>
      <c r="O696" s="55"/>
      <c r="P696" s="57"/>
      <c r="R696" s="72"/>
      <c r="S696" s="72"/>
      <c r="T696" s="57"/>
      <c r="V696" s="57"/>
      <c r="W696" s="57"/>
      <c r="X696" s="57"/>
      <c r="Y696" s="65"/>
      <c r="Z696" s="72"/>
      <c r="AA696" s="57"/>
      <c r="AB696" s="57"/>
      <c r="AC696" s="65"/>
      <c r="AD696" s="57"/>
      <c r="AE696" s="55"/>
      <c r="AG696" s="72"/>
      <c r="AH696" s="72"/>
      <c r="AI696" s="72"/>
      <c r="AJ696" s="72"/>
      <c r="AK696" s="55"/>
      <c r="AL696" s="57"/>
      <c r="AM696" s="57"/>
      <c r="AO696" s="57"/>
      <c r="AP696" s="72"/>
      <c r="AQ696" s="57"/>
      <c r="AR696" s="55"/>
      <c r="AT696" s="57"/>
    </row>
    <row r="697" spans="1:46" s="43" customFormat="1" hidden="1" x14ac:dyDescent="0.3">
      <c r="A697" s="145" t="s">
        <v>1099</v>
      </c>
      <c r="B697" s="41" t="s">
        <v>1102</v>
      </c>
      <c r="C697" s="42">
        <f>C698</f>
        <v>0</v>
      </c>
      <c r="D697" s="42">
        <f t="shared" ref="D697:E697" si="322">D698</f>
        <v>0</v>
      </c>
      <c r="E697" s="42">
        <f t="shared" si="322"/>
        <v>0</v>
      </c>
      <c r="F697" s="48"/>
      <c r="G697" s="55"/>
      <c r="H697" s="57"/>
      <c r="I697" s="57"/>
      <c r="J697" s="55"/>
      <c r="K697" s="55"/>
      <c r="L697" s="57"/>
      <c r="M697" s="55"/>
      <c r="N697" s="57"/>
      <c r="O697" s="55"/>
      <c r="P697" s="57"/>
      <c r="R697" s="72"/>
      <c r="S697" s="72"/>
      <c r="T697" s="57"/>
      <c r="V697" s="57"/>
      <c r="W697" s="57"/>
      <c r="X697" s="57"/>
      <c r="Y697" s="65"/>
      <c r="Z697" s="72"/>
      <c r="AA697" s="57"/>
      <c r="AB697" s="57"/>
      <c r="AC697" s="65"/>
      <c r="AD697" s="57"/>
      <c r="AE697" s="55"/>
      <c r="AG697" s="72"/>
      <c r="AH697" s="72"/>
      <c r="AI697" s="72"/>
      <c r="AJ697" s="72"/>
      <c r="AK697" s="55"/>
      <c r="AL697" s="57"/>
      <c r="AM697" s="57"/>
      <c r="AO697" s="57"/>
      <c r="AP697" s="72"/>
      <c r="AQ697" s="57"/>
      <c r="AR697" s="55"/>
      <c r="AT697" s="57"/>
    </row>
    <row r="698" spans="1:46" s="43" customFormat="1" ht="37.5" hidden="1" x14ac:dyDescent="0.3">
      <c r="A698" s="145" t="s">
        <v>1100</v>
      </c>
      <c r="B698" s="41" t="s">
        <v>1103</v>
      </c>
      <c r="C698" s="42">
        <f>C699+C700</f>
        <v>0</v>
      </c>
      <c r="D698" s="42">
        <f t="shared" ref="D698:E698" si="323">D699+D700</f>
        <v>0</v>
      </c>
      <c r="E698" s="42">
        <f t="shared" si="323"/>
        <v>0</v>
      </c>
      <c r="F698" s="48"/>
      <c r="G698" s="55"/>
      <c r="H698" s="57"/>
      <c r="I698" s="57"/>
      <c r="J698" s="55"/>
      <c r="K698" s="55"/>
      <c r="L698" s="57"/>
      <c r="M698" s="55"/>
      <c r="N698" s="57"/>
      <c r="O698" s="55"/>
      <c r="P698" s="57"/>
      <c r="R698" s="72"/>
      <c r="S698" s="72"/>
      <c r="T698" s="57"/>
      <c r="V698" s="57"/>
      <c r="W698" s="57"/>
      <c r="X698" s="57"/>
      <c r="Y698" s="65"/>
      <c r="Z698" s="72"/>
      <c r="AA698" s="57"/>
      <c r="AB698" s="57"/>
      <c r="AC698" s="65"/>
      <c r="AD698" s="57"/>
      <c r="AE698" s="55"/>
      <c r="AG698" s="72"/>
      <c r="AH698" s="72"/>
      <c r="AI698" s="72"/>
      <c r="AJ698" s="72"/>
      <c r="AK698" s="55"/>
      <c r="AL698" s="57"/>
      <c r="AM698" s="57"/>
      <c r="AO698" s="57"/>
      <c r="AP698" s="72"/>
      <c r="AQ698" s="57"/>
      <c r="AR698" s="55"/>
      <c r="AT698" s="57"/>
    </row>
    <row r="699" spans="1:46" s="43" customFormat="1" ht="56.25" hidden="1" x14ac:dyDescent="0.3">
      <c r="A699" s="105" t="s">
        <v>1101</v>
      </c>
      <c r="B699" s="46" t="s">
        <v>1104</v>
      </c>
      <c r="C699" s="47">
        <v>0</v>
      </c>
      <c r="D699" s="47">
        <v>0</v>
      </c>
      <c r="E699" s="85">
        <v>0</v>
      </c>
      <c r="F699" s="48"/>
      <c r="G699" s="55"/>
      <c r="H699" s="57"/>
      <c r="I699" s="57"/>
      <c r="J699" s="55"/>
      <c r="K699" s="55"/>
      <c r="L699" s="57"/>
      <c r="M699" s="55"/>
      <c r="N699" s="57"/>
      <c r="O699" s="55"/>
      <c r="P699" s="57"/>
      <c r="R699" s="72"/>
      <c r="S699" s="72"/>
      <c r="T699" s="57"/>
      <c r="V699" s="57"/>
      <c r="W699" s="57"/>
      <c r="X699" s="57"/>
      <c r="Y699" s="65"/>
      <c r="Z699" s="72"/>
      <c r="AA699" s="57"/>
      <c r="AB699" s="57"/>
      <c r="AC699" s="65"/>
      <c r="AD699" s="57"/>
      <c r="AE699" s="55"/>
      <c r="AG699" s="72"/>
      <c r="AH699" s="72"/>
      <c r="AI699" s="72"/>
      <c r="AJ699" s="72"/>
      <c r="AK699" s="55"/>
      <c r="AL699" s="57"/>
      <c r="AM699" s="57"/>
      <c r="AO699" s="57"/>
      <c r="AP699" s="72"/>
      <c r="AQ699" s="57"/>
      <c r="AR699" s="55"/>
      <c r="AT699" s="57"/>
    </row>
    <row r="700" spans="1:46" s="43" customFormat="1" ht="37.5" hidden="1" x14ac:dyDescent="0.3">
      <c r="A700" s="105" t="s">
        <v>1108</v>
      </c>
      <c r="B700" s="46" t="s">
        <v>1109</v>
      </c>
      <c r="C700" s="47">
        <v>0</v>
      </c>
      <c r="D700" s="47">
        <v>0</v>
      </c>
      <c r="E700" s="85">
        <v>0</v>
      </c>
      <c r="F700" s="48"/>
      <c r="G700" s="55"/>
      <c r="H700" s="57"/>
      <c r="I700" s="57"/>
      <c r="J700" s="55"/>
      <c r="K700" s="55"/>
      <c r="L700" s="57"/>
      <c r="M700" s="55"/>
      <c r="N700" s="57"/>
      <c r="O700" s="55"/>
      <c r="P700" s="57"/>
      <c r="R700" s="72"/>
      <c r="S700" s="72"/>
      <c r="T700" s="57"/>
      <c r="V700" s="57"/>
      <c r="W700" s="57"/>
      <c r="X700" s="57"/>
      <c r="Y700" s="65"/>
      <c r="Z700" s="72"/>
      <c r="AA700" s="57"/>
      <c r="AB700" s="57"/>
      <c r="AC700" s="65"/>
      <c r="AD700" s="57"/>
      <c r="AE700" s="55"/>
      <c r="AG700" s="72"/>
      <c r="AH700" s="72"/>
      <c r="AI700" s="72"/>
      <c r="AJ700" s="72"/>
      <c r="AK700" s="55"/>
      <c r="AL700" s="57"/>
      <c r="AM700" s="57"/>
      <c r="AO700" s="57"/>
      <c r="AP700" s="72"/>
      <c r="AQ700" s="57"/>
      <c r="AR700" s="55"/>
      <c r="AT700" s="57"/>
    </row>
    <row r="701" spans="1:46" s="32" customFormat="1" ht="23.25" customHeight="1" x14ac:dyDescent="0.3">
      <c r="A701" s="137" t="s">
        <v>663</v>
      </c>
      <c r="B701" s="138" t="s">
        <v>664</v>
      </c>
      <c r="C701" s="111">
        <f t="shared" ref="C701:E701" si="324">SUM(C702)</f>
        <v>644687600</v>
      </c>
      <c r="D701" s="111">
        <f t="shared" si="324"/>
        <v>645702600</v>
      </c>
      <c r="E701" s="111">
        <f t="shared" si="324"/>
        <v>371114600</v>
      </c>
      <c r="F701" s="49"/>
      <c r="G701" s="54"/>
      <c r="H701" s="56"/>
      <c r="I701" s="56"/>
      <c r="J701" s="54"/>
      <c r="K701" s="54"/>
      <c r="L701" s="56"/>
      <c r="M701" s="54"/>
      <c r="N701" s="56"/>
      <c r="O701" s="54"/>
      <c r="P701" s="56"/>
      <c r="R701" s="73"/>
      <c r="S701" s="73"/>
      <c r="T701" s="56"/>
      <c r="V701" s="56"/>
      <c r="W701" s="56"/>
      <c r="X701" s="56"/>
      <c r="Y701" s="77"/>
      <c r="Z701" s="73"/>
      <c r="AA701" s="56"/>
      <c r="AB701" s="56"/>
      <c r="AC701" s="77"/>
      <c r="AD701" s="56"/>
      <c r="AE701" s="54"/>
      <c r="AG701" s="73"/>
      <c r="AH701" s="76"/>
      <c r="AI701" s="76"/>
      <c r="AJ701" s="73"/>
      <c r="AK701" s="54"/>
      <c r="AL701" s="56"/>
      <c r="AM701" s="56"/>
      <c r="AO701" s="68"/>
      <c r="AP701" s="76"/>
      <c r="AQ701" s="68"/>
      <c r="AR701" s="54"/>
      <c r="AT701" s="56"/>
    </row>
    <row r="702" spans="1:46" s="32" customFormat="1" ht="27.75" customHeight="1" x14ac:dyDescent="0.3">
      <c r="A702" s="137" t="s">
        <v>665</v>
      </c>
      <c r="B702" s="138" t="s">
        <v>666</v>
      </c>
      <c r="C702" s="111">
        <f>SUM(C703:C727)</f>
        <v>644687600</v>
      </c>
      <c r="D702" s="111">
        <f t="shared" ref="D702:E702" si="325">SUM(D703:D727)</f>
        <v>645702600</v>
      </c>
      <c r="E702" s="111">
        <f t="shared" si="325"/>
        <v>371114600</v>
      </c>
      <c r="K702" s="54"/>
      <c r="L702" s="56"/>
      <c r="M702" s="54"/>
      <c r="O702" s="54"/>
      <c r="P702" s="56"/>
      <c r="R702" s="73"/>
      <c r="S702" s="76"/>
      <c r="T702" s="56"/>
      <c r="V702" s="68"/>
      <c r="W702" s="68"/>
      <c r="Z702" s="76"/>
      <c r="AA702" s="56"/>
      <c r="AB702" s="68"/>
      <c r="AC702" s="79"/>
      <c r="AD702" s="73"/>
      <c r="AE702" s="54"/>
      <c r="AG702" s="68"/>
      <c r="AJ702" s="73"/>
      <c r="AK702" s="54"/>
      <c r="AR702" s="54"/>
      <c r="AT702" s="68"/>
    </row>
    <row r="703" spans="1:46" s="32" customFormat="1" ht="36" hidden="1" customHeight="1" x14ac:dyDescent="0.3">
      <c r="A703" s="45" t="s">
        <v>667</v>
      </c>
      <c r="B703" s="136" t="s">
        <v>668</v>
      </c>
      <c r="C703" s="90">
        <v>55239200</v>
      </c>
      <c r="D703" s="90">
        <v>55239200</v>
      </c>
      <c r="E703" s="90">
        <v>55239200</v>
      </c>
      <c r="R703" s="56"/>
      <c r="T703" s="56"/>
      <c r="AA703" s="56"/>
      <c r="AD703" s="73"/>
      <c r="AE703" s="54"/>
      <c r="AJ703" s="73"/>
      <c r="AK703" s="54"/>
    </row>
    <row r="704" spans="1:46" s="19" customFormat="1" ht="36" hidden="1" customHeight="1" x14ac:dyDescent="0.3">
      <c r="A704" s="146" t="s">
        <v>817</v>
      </c>
      <c r="B704" s="136" t="s">
        <v>669</v>
      </c>
      <c r="C704" s="47">
        <v>0</v>
      </c>
      <c r="D704" s="47">
        <v>0</v>
      </c>
      <c r="E704" s="90">
        <v>0</v>
      </c>
      <c r="R704" s="66"/>
      <c r="T704" s="66"/>
      <c r="AA704" s="66"/>
      <c r="AD704" s="80"/>
      <c r="AE704" s="81"/>
      <c r="AJ704" s="80"/>
      <c r="AK704" s="81"/>
    </row>
    <row r="705" spans="1:37" s="32" customFormat="1" ht="37.5" hidden="1" x14ac:dyDescent="0.3">
      <c r="A705" s="45" t="s">
        <v>1081</v>
      </c>
      <c r="B705" s="136" t="s">
        <v>669</v>
      </c>
      <c r="C705" s="47">
        <v>0</v>
      </c>
      <c r="D705" s="47">
        <v>0</v>
      </c>
      <c r="E705" s="90">
        <v>0</v>
      </c>
      <c r="R705" s="56"/>
      <c r="T705" s="56"/>
      <c r="AA705" s="56"/>
      <c r="AD705" s="73"/>
      <c r="AE705" s="54"/>
      <c r="AJ705" s="73"/>
      <c r="AK705" s="54"/>
    </row>
    <row r="706" spans="1:37" s="32" customFormat="1" ht="31.5" hidden="1" x14ac:dyDescent="0.3">
      <c r="A706" s="45" t="s">
        <v>671</v>
      </c>
      <c r="B706" s="136" t="s">
        <v>670</v>
      </c>
      <c r="C706" s="90">
        <v>0</v>
      </c>
      <c r="D706" s="90">
        <v>0</v>
      </c>
      <c r="E706" s="90">
        <v>0</v>
      </c>
      <c r="R706" s="56"/>
      <c r="T706" s="56"/>
      <c r="AA706" s="56"/>
      <c r="AD706" s="73"/>
      <c r="AE706" s="54"/>
      <c r="AJ706" s="73"/>
      <c r="AK706" s="54"/>
    </row>
    <row r="707" spans="1:37" s="32" customFormat="1" ht="37.5" hidden="1" x14ac:dyDescent="0.3">
      <c r="A707" s="45" t="s">
        <v>779</v>
      </c>
      <c r="B707" s="136" t="s">
        <v>672</v>
      </c>
      <c r="C707" s="90">
        <v>0</v>
      </c>
      <c r="D707" s="90">
        <v>0</v>
      </c>
      <c r="E707" s="90">
        <v>0</v>
      </c>
      <c r="R707" s="56"/>
      <c r="T707" s="56"/>
      <c r="AA707" s="56"/>
      <c r="AD707" s="73"/>
      <c r="AE707" s="54"/>
      <c r="AJ707" s="73"/>
      <c r="AK707" s="54"/>
    </row>
    <row r="708" spans="1:37" s="32" customFormat="1" ht="37.5" hidden="1" x14ac:dyDescent="0.3">
      <c r="A708" s="45" t="s">
        <v>1040</v>
      </c>
      <c r="B708" s="136" t="s">
        <v>1031</v>
      </c>
      <c r="C708" s="90">
        <v>0</v>
      </c>
      <c r="D708" s="90">
        <v>0</v>
      </c>
      <c r="E708" s="90">
        <v>0</v>
      </c>
      <c r="R708" s="56"/>
      <c r="T708" s="56"/>
      <c r="AA708" s="56"/>
      <c r="AD708" s="73"/>
      <c r="AE708" s="54"/>
      <c r="AJ708" s="73"/>
      <c r="AK708" s="54"/>
    </row>
    <row r="709" spans="1:37" s="31" customFormat="1" ht="37.5" hidden="1" x14ac:dyDescent="0.3">
      <c r="A709" s="45" t="s">
        <v>673</v>
      </c>
      <c r="B709" s="136" t="s">
        <v>674</v>
      </c>
      <c r="C709" s="90">
        <v>3692100</v>
      </c>
      <c r="D709" s="90">
        <v>3692100</v>
      </c>
      <c r="E709" s="90">
        <v>3692100</v>
      </c>
      <c r="R709" s="67"/>
      <c r="T709" s="67"/>
      <c r="AA709" s="67"/>
      <c r="AD709" s="82"/>
      <c r="AE709" s="83"/>
      <c r="AJ709" s="82"/>
      <c r="AK709" s="83"/>
    </row>
    <row r="710" spans="1:37" s="31" customFormat="1" ht="37.5" hidden="1" x14ac:dyDescent="0.3">
      <c r="A710" s="45" t="s">
        <v>675</v>
      </c>
      <c r="B710" s="136" t="s">
        <v>669</v>
      </c>
      <c r="C710" s="90">
        <v>0</v>
      </c>
      <c r="D710" s="90">
        <v>0</v>
      </c>
      <c r="E710" s="90">
        <v>0</v>
      </c>
      <c r="R710" s="67"/>
      <c r="T710" s="67"/>
      <c r="AA710" s="67"/>
      <c r="AD710" s="82"/>
      <c r="AE710" s="83"/>
      <c r="AJ710" s="82"/>
      <c r="AK710" s="83"/>
    </row>
    <row r="711" spans="1:37" s="31" customFormat="1" ht="37.5" hidden="1" x14ac:dyDescent="0.3">
      <c r="A711" s="45" t="s">
        <v>1037</v>
      </c>
      <c r="B711" s="136" t="s">
        <v>668</v>
      </c>
      <c r="C711" s="90">
        <v>0</v>
      </c>
      <c r="D711" s="90">
        <v>0</v>
      </c>
      <c r="E711" s="90">
        <v>0</v>
      </c>
      <c r="R711" s="67"/>
      <c r="T711" s="67"/>
      <c r="AA711" s="67"/>
      <c r="AD711" s="82"/>
      <c r="AE711" s="83"/>
      <c r="AJ711" s="82"/>
      <c r="AK711" s="83"/>
    </row>
    <row r="712" spans="1:37" s="31" customFormat="1" ht="37.5" hidden="1" x14ac:dyDescent="0.3">
      <c r="A712" s="45" t="s">
        <v>812</v>
      </c>
      <c r="B712" s="136" t="s">
        <v>668</v>
      </c>
      <c r="C712" s="90">
        <v>0</v>
      </c>
      <c r="D712" s="90">
        <v>0</v>
      </c>
      <c r="E712" s="90">
        <v>0</v>
      </c>
      <c r="R712" s="67"/>
      <c r="T712" s="67"/>
      <c r="AA712" s="67"/>
      <c r="AD712" s="82"/>
      <c r="AE712" s="83"/>
      <c r="AJ712" s="82"/>
      <c r="AK712" s="83"/>
    </row>
    <row r="713" spans="1:37" s="31" customFormat="1" ht="37.5" hidden="1" x14ac:dyDescent="0.3">
      <c r="A713" s="45" t="s">
        <v>756</v>
      </c>
      <c r="B713" s="136" t="s">
        <v>668</v>
      </c>
      <c r="C713" s="90">
        <v>0</v>
      </c>
      <c r="D713" s="90">
        <v>0</v>
      </c>
      <c r="E713" s="90">
        <v>0</v>
      </c>
      <c r="R713" s="67"/>
      <c r="T713" s="67"/>
      <c r="AA713" s="67"/>
      <c r="AD713" s="82"/>
      <c r="AE713" s="83"/>
      <c r="AJ713" s="82"/>
      <c r="AK713" s="83"/>
    </row>
    <row r="714" spans="1:37" s="31" customFormat="1" ht="37.5" hidden="1" x14ac:dyDescent="0.3">
      <c r="A714" s="45" t="s">
        <v>757</v>
      </c>
      <c r="B714" s="136" t="s">
        <v>668</v>
      </c>
      <c r="C714" s="90">
        <v>0</v>
      </c>
      <c r="D714" s="90">
        <v>0</v>
      </c>
      <c r="E714" s="90">
        <v>0</v>
      </c>
      <c r="R714" s="67"/>
      <c r="T714" s="67"/>
      <c r="AA714" s="67"/>
      <c r="AD714" s="82"/>
      <c r="AE714" s="83"/>
      <c r="AJ714" s="82"/>
      <c r="AK714" s="83"/>
    </row>
    <row r="715" spans="1:37" s="31" customFormat="1" ht="31.5" hidden="1" x14ac:dyDescent="0.3">
      <c r="A715" s="45" t="s">
        <v>919</v>
      </c>
      <c r="B715" s="136" t="s">
        <v>1051</v>
      </c>
      <c r="C715" s="90">
        <v>0</v>
      </c>
      <c r="D715" s="90">
        <v>0</v>
      </c>
      <c r="E715" s="90">
        <v>0</v>
      </c>
      <c r="R715" s="67"/>
      <c r="T715" s="67"/>
      <c r="AA715" s="67"/>
      <c r="AD715" s="82"/>
      <c r="AE715" s="83"/>
      <c r="AJ715" s="82"/>
      <c r="AK715" s="83"/>
    </row>
    <row r="716" spans="1:37" s="31" customFormat="1" ht="31.5" hidden="1" x14ac:dyDescent="0.3">
      <c r="A716" s="45" t="s">
        <v>919</v>
      </c>
      <c r="B716" s="136" t="s">
        <v>1078</v>
      </c>
      <c r="C716" s="90">
        <v>0</v>
      </c>
      <c r="D716" s="90">
        <v>0</v>
      </c>
      <c r="E716" s="90">
        <v>0</v>
      </c>
      <c r="F716" s="103"/>
      <c r="R716" s="67"/>
      <c r="T716" s="67"/>
      <c r="AA716" s="67"/>
      <c r="AD716" s="82"/>
      <c r="AE716" s="83"/>
      <c r="AJ716" s="82"/>
      <c r="AK716" s="83"/>
    </row>
    <row r="717" spans="1:37" s="31" customFormat="1" ht="31.5" hidden="1" x14ac:dyDescent="0.3">
      <c r="A717" s="45" t="s">
        <v>787</v>
      </c>
      <c r="B717" s="136" t="s">
        <v>941</v>
      </c>
      <c r="C717" s="90">
        <v>8200000</v>
      </c>
      <c r="D717" s="90">
        <v>16600000</v>
      </c>
      <c r="E717" s="90">
        <v>0</v>
      </c>
      <c r="R717" s="67"/>
      <c r="T717" s="67"/>
      <c r="AA717" s="67"/>
      <c r="AD717" s="82"/>
      <c r="AE717" s="83"/>
      <c r="AJ717" s="82"/>
      <c r="AK717" s="83"/>
    </row>
    <row r="718" spans="1:37" s="31" customFormat="1" ht="31.5" hidden="1" x14ac:dyDescent="0.3">
      <c r="A718" s="45" t="s">
        <v>787</v>
      </c>
      <c r="B718" s="136" t="s">
        <v>668</v>
      </c>
      <c r="C718" s="90">
        <v>0</v>
      </c>
      <c r="D718" s="90">
        <v>0</v>
      </c>
      <c r="E718" s="90">
        <v>0</v>
      </c>
      <c r="R718" s="67"/>
      <c r="T718" s="67"/>
      <c r="AA718" s="67"/>
      <c r="AD718" s="82"/>
      <c r="AE718" s="83"/>
      <c r="AJ718" s="82"/>
      <c r="AK718" s="83"/>
    </row>
    <row r="719" spans="1:37" s="31" customFormat="1" ht="37.5" hidden="1" x14ac:dyDescent="0.3">
      <c r="A719" s="45" t="s">
        <v>788</v>
      </c>
      <c r="B719" s="136" t="s">
        <v>669</v>
      </c>
      <c r="C719" s="90">
        <v>0</v>
      </c>
      <c r="D719" s="90">
        <v>0</v>
      </c>
      <c r="E719" s="90">
        <v>0</v>
      </c>
      <c r="R719" s="67"/>
      <c r="T719" s="67"/>
      <c r="AA719" s="67"/>
      <c r="AD719" s="82"/>
      <c r="AE719" s="83"/>
      <c r="AJ719" s="82"/>
      <c r="AK719" s="83"/>
    </row>
    <row r="720" spans="1:37" s="31" customFormat="1" ht="37.5" hidden="1" x14ac:dyDescent="0.3">
      <c r="A720" s="45" t="s">
        <v>792</v>
      </c>
      <c r="B720" s="136" t="s">
        <v>668</v>
      </c>
      <c r="C720" s="90">
        <v>0</v>
      </c>
      <c r="D720" s="90">
        <v>0</v>
      </c>
      <c r="E720" s="90">
        <v>0</v>
      </c>
      <c r="R720" s="67"/>
      <c r="T720" s="67"/>
      <c r="AA720" s="67"/>
      <c r="AD720" s="82"/>
      <c r="AE720" s="83"/>
      <c r="AJ720" s="82"/>
      <c r="AK720" s="83"/>
    </row>
    <row r="721" spans="1:37" s="31" customFormat="1" ht="37.5" hidden="1" x14ac:dyDescent="0.3">
      <c r="A721" s="45" t="s">
        <v>936</v>
      </c>
      <c r="B721" s="136" t="s">
        <v>668</v>
      </c>
      <c r="C721" s="90">
        <v>0</v>
      </c>
      <c r="D721" s="90">
        <v>0</v>
      </c>
      <c r="E721" s="90">
        <v>0</v>
      </c>
      <c r="R721" s="67"/>
      <c r="T721" s="67"/>
      <c r="AA721" s="67"/>
      <c r="AD721" s="82"/>
      <c r="AE721" s="83"/>
      <c r="AJ721" s="82"/>
      <c r="AK721" s="83"/>
    </row>
    <row r="722" spans="1:37" s="31" customFormat="1" ht="37.5" hidden="1" x14ac:dyDescent="0.3">
      <c r="A722" s="45" t="s">
        <v>793</v>
      </c>
      <c r="B722" s="136" t="s">
        <v>668</v>
      </c>
      <c r="C722" s="90">
        <v>0</v>
      </c>
      <c r="D722" s="90">
        <v>0</v>
      </c>
      <c r="E722" s="90">
        <v>0</v>
      </c>
      <c r="R722" s="67"/>
      <c r="T722" s="67"/>
      <c r="AA722" s="67"/>
      <c r="AD722" s="82"/>
      <c r="AE722" s="83"/>
      <c r="AJ722" s="82"/>
      <c r="AK722" s="83"/>
    </row>
    <row r="723" spans="1:37" s="31" customFormat="1" ht="56.25" hidden="1" x14ac:dyDescent="0.3">
      <c r="A723" s="45" t="s">
        <v>897</v>
      </c>
      <c r="B723" s="136" t="s">
        <v>669</v>
      </c>
      <c r="C723" s="90">
        <v>538327000</v>
      </c>
      <c r="D723" s="90">
        <v>530942000</v>
      </c>
      <c r="E723" s="90">
        <v>272954000</v>
      </c>
      <c r="R723" s="67"/>
      <c r="T723" s="67"/>
      <c r="AA723" s="67"/>
      <c r="AD723" s="82"/>
      <c r="AE723" s="83"/>
      <c r="AJ723" s="82"/>
      <c r="AK723" s="83"/>
    </row>
    <row r="724" spans="1:37" s="31" customFormat="1" ht="37.5" hidden="1" x14ac:dyDescent="0.3">
      <c r="A724" s="45" t="s">
        <v>1080</v>
      </c>
      <c r="B724" s="136" t="s">
        <v>668</v>
      </c>
      <c r="C724" s="90">
        <v>39229300</v>
      </c>
      <c r="D724" s="90">
        <v>39229300</v>
      </c>
      <c r="E724" s="90">
        <v>39229300</v>
      </c>
      <c r="R724" s="67"/>
      <c r="T724" s="67"/>
      <c r="AA724" s="67"/>
      <c r="AD724" s="82"/>
      <c r="AE724" s="83"/>
      <c r="AJ724" s="82"/>
      <c r="AK724" s="83"/>
    </row>
    <row r="725" spans="1:37" s="31" customFormat="1" ht="56.25" hidden="1" x14ac:dyDescent="0.3">
      <c r="A725" s="45" t="s">
        <v>1038</v>
      </c>
      <c r="B725" s="136" t="s">
        <v>668</v>
      </c>
      <c r="C725" s="90">
        <v>0</v>
      </c>
      <c r="D725" s="90">
        <v>0</v>
      </c>
      <c r="E725" s="90">
        <v>0</v>
      </c>
      <c r="R725" s="67"/>
      <c r="T725" s="67"/>
      <c r="AA725" s="67"/>
      <c r="AD725" s="82"/>
      <c r="AE725" s="83"/>
      <c r="AJ725" s="82"/>
      <c r="AK725" s="83"/>
    </row>
    <row r="726" spans="1:37" s="31" customFormat="1" ht="56.25" hidden="1" x14ac:dyDescent="0.3">
      <c r="A726" s="45" t="s">
        <v>1039</v>
      </c>
      <c r="B726" s="136" t="s">
        <v>668</v>
      </c>
      <c r="C726" s="90">
        <v>0</v>
      </c>
      <c r="D726" s="90">
        <v>0</v>
      </c>
      <c r="E726" s="90">
        <v>0</v>
      </c>
      <c r="R726" s="67"/>
      <c r="T726" s="67"/>
      <c r="AA726" s="67"/>
      <c r="AD726" s="82"/>
      <c r="AE726" s="83"/>
      <c r="AJ726" s="82"/>
      <c r="AK726" s="83"/>
    </row>
    <row r="727" spans="1:37" s="31" customFormat="1" ht="31.5" hidden="1" x14ac:dyDescent="0.3">
      <c r="A727" s="45" t="s">
        <v>1093</v>
      </c>
      <c r="B727" s="136" t="s">
        <v>1094</v>
      </c>
      <c r="C727" s="90">
        <v>0</v>
      </c>
      <c r="D727" s="90">
        <v>0</v>
      </c>
      <c r="E727" s="90">
        <v>0</v>
      </c>
      <c r="R727" s="67"/>
      <c r="T727" s="67"/>
      <c r="AA727" s="67"/>
      <c r="AD727" s="82"/>
      <c r="AE727" s="83"/>
      <c r="AJ727" s="82"/>
      <c r="AK727" s="83"/>
    </row>
    <row r="728" spans="1:37" s="32" customFormat="1" ht="27.75" customHeight="1" x14ac:dyDescent="0.3">
      <c r="A728" s="137" t="s">
        <v>676</v>
      </c>
      <c r="B728" s="138" t="s">
        <v>677</v>
      </c>
      <c r="C728" s="111">
        <f>SUM(C729,C744,C747,C750,C753,C756)</f>
        <v>7782416200</v>
      </c>
      <c r="D728" s="111">
        <f t="shared" ref="D728:E728" si="326">SUM(D729,D744,D747,D750,D753,D756)</f>
        <v>7809308700</v>
      </c>
      <c r="E728" s="111">
        <f t="shared" si="326"/>
        <v>7808710200</v>
      </c>
      <c r="R728" s="68"/>
      <c r="T728" s="68"/>
      <c r="AA728" s="68"/>
      <c r="AD728" s="76"/>
      <c r="AE728" s="78"/>
      <c r="AJ728" s="76"/>
      <c r="AK728" s="78"/>
    </row>
    <row r="729" spans="1:37" s="32" customFormat="1" ht="38.25" customHeight="1" x14ac:dyDescent="0.3">
      <c r="A729" s="137" t="s">
        <v>678</v>
      </c>
      <c r="B729" s="138" t="s">
        <v>679</v>
      </c>
      <c r="C729" s="111">
        <f t="shared" ref="C729:E729" si="327">SUM(C730)</f>
        <v>7577381800</v>
      </c>
      <c r="D729" s="111">
        <f t="shared" si="327"/>
        <v>7602058100</v>
      </c>
      <c r="E729" s="111">
        <f t="shared" si="327"/>
        <v>7602058100</v>
      </c>
    </row>
    <row r="730" spans="1:37" s="32" customFormat="1" ht="42.75" customHeight="1" x14ac:dyDescent="0.3">
      <c r="A730" s="137" t="s">
        <v>680</v>
      </c>
      <c r="B730" s="138" t="s">
        <v>681</v>
      </c>
      <c r="C730" s="111">
        <f>SUM(C731:C743)</f>
        <v>7577381800</v>
      </c>
      <c r="D730" s="111">
        <f t="shared" ref="D730:E730" si="328">SUM(D731:D743)</f>
        <v>7602058100</v>
      </c>
      <c r="E730" s="111">
        <f t="shared" si="328"/>
        <v>7602058100</v>
      </c>
    </row>
    <row r="731" spans="1:37" s="32" customFormat="1" ht="93.75" hidden="1" customHeight="1" x14ac:dyDescent="0.3">
      <c r="A731" s="45" t="s">
        <v>914</v>
      </c>
      <c r="B731" s="136" t="s">
        <v>682</v>
      </c>
      <c r="C731" s="47">
        <v>0</v>
      </c>
      <c r="D731" s="47">
        <v>0</v>
      </c>
      <c r="E731" s="47">
        <v>0</v>
      </c>
    </row>
    <row r="732" spans="1:37" s="32" customFormat="1" ht="75" hidden="1" customHeight="1" x14ac:dyDescent="0.3">
      <c r="A732" s="45" t="s">
        <v>683</v>
      </c>
      <c r="B732" s="136" t="s">
        <v>682</v>
      </c>
      <c r="C732" s="47">
        <v>6767703600</v>
      </c>
      <c r="D732" s="47">
        <v>6768324200</v>
      </c>
      <c r="E732" s="47">
        <v>6768324200</v>
      </c>
    </row>
    <row r="733" spans="1:37" s="32" customFormat="1" ht="56.25" hidden="1" customHeight="1" x14ac:dyDescent="0.3">
      <c r="A733" s="45" t="s">
        <v>764</v>
      </c>
      <c r="B733" s="136" t="s">
        <v>682</v>
      </c>
      <c r="C733" s="47">
        <v>40103800</v>
      </c>
      <c r="D733" s="47">
        <v>40103800</v>
      </c>
      <c r="E733" s="47">
        <v>40103800</v>
      </c>
    </row>
    <row r="734" spans="1:37" s="32" customFormat="1" ht="37.5" hidden="1" customHeight="1" x14ac:dyDescent="0.3">
      <c r="A734" s="45" t="s">
        <v>684</v>
      </c>
      <c r="B734" s="136" t="s">
        <v>682</v>
      </c>
      <c r="C734" s="47">
        <v>7644800</v>
      </c>
      <c r="D734" s="47">
        <v>7644800</v>
      </c>
      <c r="E734" s="47">
        <v>7644800</v>
      </c>
    </row>
    <row r="735" spans="1:37" s="32" customFormat="1" ht="75" hidden="1" customHeight="1" x14ac:dyDescent="0.3">
      <c r="A735" s="45" t="s">
        <v>685</v>
      </c>
      <c r="B735" s="136" t="s">
        <v>682</v>
      </c>
      <c r="C735" s="47">
        <v>15056600</v>
      </c>
      <c r="D735" s="47">
        <v>15056600</v>
      </c>
      <c r="E735" s="47">
        <v>15056600</v>
      </c>
    </row>
    <row r="736" spans="1:37" s="32" customFormat="1" ht="75" hidden="1" customHeight="1" x14ac:dyDescent="0.3">
      <c r="A736" s="45" t="s">
        <v>686</v>
      </c>
      <c r="B736" s="136" t="s">
        <v>682</v>
      </c>
      <c r="C736" s="47">
        <v>56119200</v>
      </c>
      <c r="D736" s="47">
        <v>56119200</v>
      </c>
      <c r="E736" s="47">
        <v>56119200</v>
      </c>
    </row>
    <row r="737" spans="1:5" s="32" customFormat="1" ht="31.5" hidden="1" customHeight="1" x14ac:dyDescent="0.3">
      <c r="A737" s="45" t="s">
        <v>687</v>
      </c>
      <c r="B737" s="136" t="s">
        <v>682</v>
      </c>
      <c r="C737" s="47">
        <v>102745100</v>
      </c>
      <c r="D737" s="47">
        <v>102745100</v>
      </c>
      <c r="E737" s="47">
        <v>102745100</v>
      </c>
    </row>
    <row r="738" spans="1:5" s="32" customFormat="1" ht="56.25" hidden="1" customHeight="1" x14ac:dyDescent="0.3">
      <c r="A738" s="45" t="s">
        <v>688</v>
      </c>
      <c r="B738" s="136" t="s">
        <v>1027</v>
      </c>
      <c r="C738" s="90">
        <v>421185300</v>
      </c>
      <c r="D738" s="90">
        <v>445241000</v>
      </c>
      <c r="E738" s="90">
        <v>445241000</v>
      </c>
    </row>
    <row r="739" spans="1:5" s="32" customFormat="1" ht="37.5" hidden="1" customHeight="1" x14ac:dyDescent="0.3">
      <c r="A739" s="45" t="s">
        <v>690</v>
      </c>
      <c r="B739" s="136" t="s">
        <v>689</v>
      </c>
      <c r="C739" s="47">
        <v>39659200</v>
      </c>
      <c r="D739" s="47">
        <v>39659200</v>
      </c>
      <c r="E739" s="47">
        <v>39659200</v>
      </c>
    </row>
    <row r="740" spans="1:5" s="32" customFormat="1" ht="31.5" hidden="1" customHeight="1" x14ac:dyDescent="0.3">
      <c r="A740" s="45" t="s">
        <v>691</v>
      </c>
      <c r="B740" s="136" t="s">
        <v>1027</v>
      </c>
      <c r="C740" s="90">
        <v>75673200</v>
      </c>
      <c r="D740" s="90">
        <v>75673200</v>
      </c>
      <c r="E740" s="90">
        <v>75673200</v>
      </c>
    </row>
    <row r="741" spans="1:5" s="32" customFormat="1" ht="56.25" hidden="1" customHeight="1" x14ac:dyDescent="0.3">
      <c r="A741" s="45" t="s">
        <v>692</v>
      </c>
      <c r="B741" s="136" t="s">
        <v>694</v>
      </c>
      <c r="C741" s="90">
        <v>284500</v>
      </c>
      <c r="D741" s="90">
        <v>284500</v>
      </c>
      <c r="E741" s="90">
        <v>284500</v>
      </c>
    </row>
    <row r="742" spans="1:5" s="32" customFormat="1" ht="56.25" hidden="1" customHeight="1" x14ac:dyDescent="0.3">
      <c r="A742" s="45" t="s">
        <v>693</v>
      </c>
      <c r="B742" s="136" t="s">
        <v>694</v>
      </c>
      <c r="C742" s="90">
        <v>50456500</v>
      </c>
      <c r="D742" s="90">
        <v>50456500</v>
      </c>
      <c r="E742" s="90">
        <v>50456500</v>
      </c>
    </row>
    <row r="743" spans="1:5" s="32" customFormat="1" ht="37.5" hidden="1" customHeight="1" x14ac:dyDescent="0.3">
      <c r="A743" s="45" t="s">
        <v>1028</v>
      </c>
      <c r="B743" s="136" t="s">
        <v>689</v>
      </c>
      <c r="C743" s="90">
        <v>750000</v>
      </c>
      <c r="D743" s="90">
        <v>750000</v>
      </c>
      <c r="E743" s="90">
        <v>750000</v>
      </c>
    </row>
    <row r="744" spans="1:5" s="32" customFormat="1" ht="64.900000000000006" customHeight="1" x14ac:dyDescent="0.3">
      <c r="A744" s="137" t="s">
        <v>695</v>
      </c>
      <c r="B744" s="138" t="s">
        <v>696</v>
      </c>
      <c r="C744" s="111">
        <f t="shared" ref="C744:E745" si="329">SUM(C745)</f>
        <v>73083800</v>
      </c>
      <c r="D744" s="111">
        <f t="shared" si="329"/>
        <v>73083800</v>
      </c>
      <c r="E744" s="111">
        <f t="shared" si="329"/>
        <v>73083800</v>
      </c>
    </row>
    <row r="745" spans="1:5" s="32" customFormat="1" ht="64.900000000000006" customHeight="1" x14ac:dyDescent="0.3">
      <c r="A745" s="137" t="s">
        <v>697</v>
      </c>
      <c r="B745" s="138" t="s">
        <v>698</v>
      </c>
      <c r="C745" s="111">
        <f t="shared" si="329"/>
        <v>73083800</v>
      </c>
      <c r="D745" s="111">
        <f t="shared" si="329"/>
        <v>73083800</v>
      </c>
      <c r="E745" s="111">
        <f t="shared" si="329"/>
        <v>73083800</v>
      </c>
    </row>
    <row r="746" spans="1:5" s="32" customFormat="1" ht="37.5" hidden="1" x14ac:dyDescent="0.3">
      <c r="A746" s="45" t="s">
        <v>699</v>
      </c>
      <c r="B746" s="136" t="s">
        <v>700</v>
      </c>
      <c r="C746" s="90">
        <v>73083800</v>
      </c>
      <c r="D746" s="90">
        <v>73083800</v>
      </c>
      <c r="E746" s="90">
        <v>73083800</v>
      </c>
    </row>
    <row r="747" spans="1:5" s="32" customFormat="1" ht="63.6" customHeight="1" x14ac:dyDescent="0.3">
      <c r="A747" s="137" t="s">
        <v>1056</v>
      </c>
      <c r="B747" s="138" t="s">
        <v>701</v>
      </c>
      <c r="C747" s="111">
        <f t="shared" ref="C747:E748" si="330">SUM(C748)</f>
        <v>51386700</v>
      </c>
      <c r="D747" s="111">
        <f t="shared" si="330"/>
        <v>53022500</v>
      </c>
      <c r="E747" s="111">
        <f t="shared" si="330"/>
        <v>53022500</v>
      </c>
    </row>
    <row r="748" spans="1:5" s="32" customFormat="1" ht="66" customHeight="1" x14ac:dyDescent="0.3">
      <c r="A748" s="137" t="s">
        <v>1055</v>
      </c>
      <c r="B748" s="138" t="s">
        <v>702</v>
      </c>
      <c r="C748" s="111">
        <f t="shared" si="330"/>
        <v>51386700</v>
      </c>
      <c r="D748" s="111">
        <f t="shared" si="330"/>
        <v>53022500</v>
      </c>
      <c r="E748" s="111">
        <f t="shared" si="330"/>
        <v>53022500</v>
      </c>
    </row>
    <row r="749" spans="1:5" s="32" customFormat="1" ht="37.5" hidden="1" x14ac:dyDescent="0.3">
      <c r="A749" s="45" t="s">
        <v>703</v>
      </c>
      <c r="B749" s="136" t="s">
        <v>1032</v>
      </c>
      <c r="C749" s="90">
        <v>51386700</v>
      </c>
      <c r="D749" s="90">
        <v>53022500</v>
      </c>
      <c r="E749" s="90">
        <v>53022500</v>
      </c>
    </row>
    <row r="750" spans="1:5" s="32" customFormat="1" ht="52.9" customHeight="1" x14ac:dyDescent="0.3">
      <c r="A750" s="137" t="s">
        <v>704</v>
      </c>
      <c r="B750" s="138" t="s">
        <v>705</v>
      </c>
      <c r="C750" s="111">
        <f t="shared" ref="C750:E751" si="331">SUM(C751)</f>
        <v>42000</v>
      </c>
      <c r="D750" s="111">
        <f t="shared" si="331"/>
        <v>647500</v>
      </c>
      <c r="E750" s="111">
        <f t="shared" si="331"/>
        <v>49000</v>
      </c>
    </row>
    <row r="751" spans="1:5" s="32" customFormat="1" ht="59.45" customHeight="1" x14ac:dyDescent="0.3">
      <c r="A751" s="137" t="s">
        <v>706</v>
      </c>
      <c r="B751" s="138" t="s">
        <v>707</v>
      </c>
      <c r="C751" s="111">
        <f t="shared" si="331"/>
        <v>42000</v>
      </c>
      <c r="D751" s="111">
        <f t="shared" si="331"/>
        <v>647500</v>
      </c>
      <c r="E751" s="111">
        <f t="shared" si="331"/>
        <v>49000</v>
      </c>
    </row>
    <row r="752" spans="1:5" s="32" customFormat="1" ht="37.5" hidden="1" x14ac:dyDescent="0.3">
      <c r="A752" s="45" t="s">
        <v>708</v>
      </c>
      <c r="B752" s="136" t="s">
        <v>709</v>
      </c>
      <c r="C752" s="90">
        <v>42000</v>
      </c>
      <c r="D752" s="90">
        <v>647500</v>
      </c>
      <c r="E752" s="90">
        <v>49000</v>
      </c>
    </row>
    <row r="753" spans="1:5" s="32" customFormat="1" ht="29.25" customHeight="1" x14ac:dyDescent="0.3">
      <c r="A753" s="137" t="s">
        <v>710</v>
      </c>
      <c r="B753" s="138" t="s">
        <v>711</v>
      </c>
      <c r="C753" s="111">
        <f t="shared" ref="C753:E754" si="332">SUM(C754)</f>
        <v>25668200</v>
      </c>
      <c r="D753" s="111">
        <f t="shared" si="332"/>
        <v>25668200</v>
      </c>
      <c r="E753" s="111">
        <f t="shared" si="332"/>
        <v>25668200</v>
      </c>
    </row>
    <row r="754" spans="1:5" s="32" customFormat="1" ht="24.75" customHeight="1" x14ac:dyDescent="0.3">
      <c r="A754" s="137" t="s">
        <v>712</v>
      </c>
      <c r="B754" s="138" t="s">
        <v>713</v>
      </c>
      <c r="C754" s="111">
        <f t="shared" si="332"/>
        <v>25668200</v>
      </c>
      <c r="D754" s="111">
        <f t="shared" si="332"/>
        <v>25668200</v>
      </c>
      <c r="E754" s="111">
        <f t="shared" si="332"/>
        <v>25668200</v>
      </c>
    </row>
    <row r="755" spans="1:5" s="31" customFormat="1" ht="31.15" hidden="1" customHeight="1" x14ac:dyDescent="0.3">
      <c r="A755" s="45" t="s">
        <v>714</v>
      </c>
      <c r="B755" s="136" t="s">
        <v>715</v>
      </c>
      <c r="C755" s="90">
        <v>25668200</v>
      </c>
      <c r="D755" s="90">
        <v>25668200</v>
      </c>
      <c r="E755" s="90">
        <v>25668200</v>
      </c>
    </row>
    <row r="756" spans="1:5" s="32" customFormat="1" x14ac:dyDescent="0.3">
      <c r="A756" s="137" t="s">
        <v>716</v>
      </c>
      <c r="B756" s="138" t="s">
        <v>717</v>
      </c>
      <c r="C756" s="111">
        <f>SUM(C757)</f>
        <v>54853700</v>
      </c>
      <c r="D756" s="111">
        <f t="shared" ref="D756:E756" si="333">SUM(D757)</f>
        <v>54828600</v>
      </c>
      <c r="E756" s="111">
        <f t="shared" si="333"/>
        <v>54828600</v>
      </c>
    </row>
    <row r="757" spans="1:5" s="32" customFormat="1" x14ac:dyDescent="0.3">
      <c r="A757" s="137" t="s">
        <v>718</v>
      </c>
      <c r="B757" s="138" t="s">
        <v>719</v>
      </c>
      <c r="C757" s="111">
        <f>SUM(C758:C762)</f>
        <v>54853700</v>
      </c>
      <c r="D757" s="111">
        <f t="shared" ref="D757:E757" si="334">SUM(D758:D762)</f>
        <v>54828600</v>
      </c>
      <c r="E757" s="111">
        <f t="shared" si="334"/>
        <v>54828600</v>
      </c>
    </row>
    <row r="758" spans="1:5" s="32" customFormat="1" ht="31.5" hidden="1" x14ac:dyDescent="0.3">
      <c r="A758" s="45" t="s">
        <v>720</v>
      </c>
      <c r="B758" s="136" t="s">
        <v>721</v>
      </c>
      <c r="C758" s="90">
        <v>23486200</v>
      </c>
      <c r="D758" s="90">
        <v>23486200</v>
      </c>
      <c r="E758" s="90">
        <v>23486200</v>
      </c>
    </row>
    <row r="759" spans="1:5" s="32" customFormat="1" ht="31.5" hidden="1" x14ac:dyDescent="0.3">
      <c r="A759" s="45" t="s">
        <v>722</v>
      </c>
      <c r="B759" s="136" t="s">
        <v>721</v>
      </c>
      <c r="C759" s="90">
        <v>2062000</v>
      </c>
      <c r="D759" s="90">
        <v>2062000</v>
      </c>
      <c r="E759" s="90">
        <v>2062000</v>
      </c>
    </row>
    <row r="760" spans="1:5" s="32" customFormat="1" ht="56.25" hidden="1" x14ac:dyDescent="0.3">
      <c r="A760" s="45" t="s">
        <v>723</v>
      </c>
      <c r="B760" s="136" t="s">
        <v>721</v>
      </c>
      <c r="C760" s="90">
        <v>2062000</v>
      </c>
      <c r="D760" s="90">
        <v>2062000</v>
      </c>
      <c r="E760" s="90">
        <v>2062000</v>
      </c>
    </row>
    <row r="761" spans="1:5" s="32" customFormat="1" ht="31.15" hidden="1" customHeight="1" x14ac:dyDescent="0.3">
      <c r="A761" s="45" t="s">
        <v>724</v>
      </c>
      <c r="B761" s="136" t="s">
        <v>721</v>
      </c>
      <c r="C761" s="90">
        <v>27218400</v>
      </c>
      <c r="D761" s="90">
        <v>27218400</v>
      </c>
      <c r="E761" s="90">
        <v>27218400</v>
      </c>
    </row>
    <row r="762" spans="1:5" s="32" customFormat="1" ht="36" hidden="1" customHeight="1" x14ac:dyDescent="0.3">
      <c r="A762" s="45" t="s">
        <v>898</v>
      </c>
      <c r="B762" s="136" t="s">
        <v>721</v>
      </c>
      <c r="C762" s="90">
        <v>25100</v>
      </c>
      <c r="D762" s="90">
        <v>0</v>
      </c>
      <c r="E762" s="90">
        <v>0</v>
      </c>
    </row>
    <row r="763" spans="1:5" s="32" customFormat="1" x14ac:dyDescent="0.3">
      <c r="A763" s="137" t="s">
        <v>725</v>
      </c>
      <c r="B763" s="138" t="s">
        <v>726</v>
      </c>
      <c r="C763" s="111">
        <f>SUM(C773+C767+C764+C770)</f>
        <v>162986900</v>
      </c>
      <c r="D763" s="111">
        <f t="shared" ref="D763:E763" si="335">SUM(D773+D767+D764+D770)</f>
        <v>162986900</v>
      </c>
      <c r="E763" s="111">
        <f t="shared" si="335"/>
        <v>0</v>
      </c>
    </row>
    <row r="764" spans="1:5" s="32" customFormat="1" ht="99" customHeight="1" x14ac:dyDescent="0.3">
      <c r="A764" s="137" t="s">
        <v>947</v>
      </c>
      <c r="B764" s="138" t="s">
        <v>727</v>
      </c>
      <c r="C764" s="111">
        <f>SUM(C765)</f>
        <v>162986900</v>
      </c>
      <c r="D764" s="111">
        <f t="shared" ref="D764:E765" si="336">SUM(D765)</f>
        <v>162986900</v>
      </c>
      <c r="E764" s="111">
        <f t="shared" si="336"/>
        <v>0</v>
      </c>
    </row>
    <row r="765" spans="1:5" s="32" customFormat="1" ht="101.45" customHeight="1" x14ac:dyDescent="0.3">
      <c r="A765" s="137" t="s">
        <v>948</v>
      </c>
      <c r="B765" s="138" t="s">
        <v>728</v>
      </c>
      <c r="C765" s="111">
        <f>SUM(C766)</f>
        <v>162986900</v>
      </c>
      <c r="D765" s="111">
        <f t="shared" si="336"/>
        <v>162986900</v>
      </c>
      <c r="E765" s="111">
        <f t="shared" si="336"/>
        <v>0</v>
      </c>
    </row>
    <row r="766" spans="1:5" s="32" customFormat="1" ht="56.25" hidden="1" x14ac:dyDescent="0.3">
      <c r="A766" s="45" t="s">
        <v>729</v>
      </c>
      <c r="B766" s="136" t="s">
        <v>730</v>
      </c>
      <c r="C766" s="90">
        <v>162986900</v>
      </c>
      <c r="D766" s="90">
        <v>162986900</v>
      </c>
      <c r="E766" s="90">
        <v>0</v>
      </c>
    </row>
    <row r="767" spans="1:5" s="32" customFormat="1" ht="54" hidden="1" customHeight="1" x14ac:dyDescent="0.3">
      <c r="A767" s="137" t="s">
        <v>731</v>
      </c>
      <c r="B767" s="138" t="s">
        <v>733</v>
      </c>
      <c r="C767" s="111">
        <f>SUM(C768)</f>
        <v>0</v>
      </c>
      <c r="D767" s="111">
        <f t="shared" ref="D767:E768" si="337">SUM(D768)</f>
        <v>0</v>
      </c>
      <c r="E767" s="111">
        <f t="shared" si="337"/>
        <v>0</v>
      </c>
    </row>
    <row r="768" spans="1:5" s="32" customFormat="1" ht="54" hidden="1" customHeight="1" x14ac:dyDescent="0.3">
      <c r="A768" s="137" t="s">
        <v>732</v>
      </c>
      <c r="B768" s="138" t="s">
        <v>734</v>
      </c>
      <c r="C768" s="111">
        <f>SUM(C769)</f>
        <v>0</v>
      </c>
      <c r="D768" s="111">
        <f t="shared" si="337"/>
        <v>0</v>
      </c>
      <c r="E768" s="111">
        <f t="shared" si="337"/>
        <v>0</v>
      </c>
    </row>
    <row r="769" spans="1:6" s="32" customFormat="1" ht="31.15" hidden="1" customHeight="1" x14ac:dyDescent="0.3">
      <c r="A769" s="45" t="s">
        <v>735</v>
      </c>
      <c r="B769" s="136" t="s">
        <v>736</v>
      </c>
      <c r="C769" s="139">
        <v>0</v>
      </c>
      <c r="D769" s="139">
        <v>0</v>
      </c>
      <c r="E769" s="139">
        <v>0</v>
      </c>
    </row>
    <row r="770" spans="1:6" s="93" customFormat="1" ht="36" hidden="1" customHeight="1" x14ac:dyDescent="0.3">
      <c r="A770" s="40" t="s">
        <v>899</v>
      </c>
      <c r="B770" s="41" t="s">
        <v>904</v>
      </c>
      <c r="C770" s="113">
        <f>C771</f>
        <v>0</v>
      </c>
      <c r="D770" s="113">
        <f t="shared" ref="D770:E770" si="338">D771</f>
        <v>0</v>
      </c>
      <c r="E770" s="113">
        <f t="shared" si="338"/>
        <v>0</v>
      </c>
    </row>
    <row r="771" spans="1:6" s="93" customFormat="1" ht="36" hidden="1" customHeight="1" x14ac:dyDescent="0.3">
      <c r="A771" s="40" t="s">
        <v>900</v>
      </c>
      <c r="B771" s="41" t="s">
        <v>902</v>
      </c>
      <c r="C771" s="113">
        <f>C772</f>
        <v>0</v>
      </c>
      <c r="D771" s="113">
        <f t="shared" ref="D771:E771" si="339">D772</f>
        <v>0</v>
      </c>
      <c r="E771" s="113">
        <f t="shared" si="339"/>
        <v>0</v>
      </c>
    </row>
    <row r="772" spans="1:6" s="32" customFormat="1" ht="31.15" hidden="1" customHeight="1" x14ac:dyDescent="0.3">
      <c r="A772" s="45" t="s">
        <v>901</v>
      </c>
      <c r="B772" s="136" t="s">
        <v>903</v>
      </c>
      <c r="C772" s="139">
        <v>0</v>
      </c>
      <c r="D772" s="139">
        <v>0</v>
      </c>
      <c r="E772" s="139">
        <v>0</v>
      </c>
    </row>
    <row r="773" spans="1:6" s="32" customFormat="1" ht="18" hidden="1" customHeight="1" x14ac:dyDescent="0.3">
      <c r="A773" s="147" t="s">
        <v>737</v>
      </c>
      <c r="B773" s="131" t="s">
        <v>738</v>
      </c>
      <c r="C773" s="33">
        <f>SUM(C774)</f>
        <v>0</v>
      </c>
      <c r="D773" s="33">
        <f t="shared" ref="D773:E773" si="340">SUM(D774)</f>
        <v>0</v>
      </c>
      <c r="E773" s="33">
        <f t="shared" si="340"/>
        <v>0</v>
      </c>
    </row>
    <row r="774" spans="1:6" s="32" customFormat="1" ht="18" hidden="1" customHeight="1" x14ac:dyDescent="0.3">
      <c r="A774" s="147" t="s">
        <v>739</v>
      </c>
      <c r="B774" s="131" t="s">
        <v>740</v>
      </c>
      <c r="C774" s="33">
        <f>SUM(C775)</f>
        <v>0</v>
      </c>
      <c r="D774" s="33">
        <f>SUM(D775)</f>
        <v>0</v>
      </c>
      <c r="E774" s="33">
        <f>SUM(E775)</f>
        <v>0</v>
      </c>
    </row>
    <row r="775" spans="1:6" s="32" customFormat="1" ht="31.15" hidden="1" customHeight="1" x14ac:dyDescent="0.3">
      <c r="A775" s="45" t="s">
        <v>956</v>
      </c>
      <c r="B775" s="136" t="s">
        <v>957</v>
      </c>
      <c r="C775" s="139">
        <v>0</v>
      </c>
      <c r="D775" s="139">
        <v>0</v>
      </c>
      <c r="E775" s="139">
        <v>0</v>
      </c>
    </row>
    <row r="776" spans="1:6" s="32" customFormat="1" ht="33" customHeight="1" x14ac:dyDescent="0.3">
      <c r="A776" s="110" t="s">
        <v>741</v>
      </c>
      <c r="B776" s="44" t="s">
        <v>742</v>
      </c>
      <c r="C776" s="111">
        <f t="shared" ref="C776:E776" si="341">SUM(C777)</f>
        <v>205000</v>
      </c>
      <c r="D776" s="111">
        <f t="shared" si="341"/>
        <v>203000</v>
      </c>
      <c r="E776" s="111">
        <f t="shared" si="341"/>
        <v>201000</v>
      </c>
    </row>
    <row r="777" spans="1:6" s="32" customFormat="1" ht="24.75" customHeight="1" x14ac:dyDescent="0.3">
      <c r="A777" s="110" t="s">
        <v>743</v>
      </c>
      <c r="B777" s="44" t="s">
        <v>744</v>
      </c>
      <c r="C777" s="111">
        <f>SUM(C778,C780)</f>
        <v>205000</v>
      </c>
      <c r="D777" s="111">
        <f t="shared" ref="D777:E777" si="342">SUM(D778,D780)</f>
        <v>203000</v>
      </c>
      <c r="E777" s="111">
        <f t="shared" si="342"/>
        <v>201000</v>
      </c>
    </row>
    <row r="778" spans="1:6" s="32" customFormat="1" ht="52.15" customHeight="1" x14ac:dyDescent="0.3">
      <c r="A778" s="110" t="s">
        <v>745</v>
      </c>
      <c r="B778" s="44" t="s">
        <v>746</v>
      </c>
      <c r="C778" s="111">
        <f t="shared" ref="C778:E778" si="343">SUM(C779)</f>
        <v>205000</v>
      </c>
      <c r="D778" s="111">
        <f t="shared" si="343"/>
        <v>203000</v>
      </c>
      <c r="E778" s="111">
        <f t="shared" si="343"/>
        <v>201000</v>
      </c>
      <c r="F778" s="95"/>
    </row>
    <row r="779" spans="1:6" s="22" customFormat="1" ht="31.15" hidden="1" customHeight="1" x14ac:dyDescent="0.3">
      <c r="A779" s="107" t="s">
        <v>260</v>
      </c>
      <c r="B779" s="108" t="s">
        <v>747</v>
      </c>
      <c r="C779" s="123">
        <v>205000</v>
      </c>
      <c r="D779" s="123">
        <v>203000</v>
      </c>
      <c r="E779" s="123">
        <v>201000</v>
      </c>
    </row>
    <row r="780" spans="1:6" s="22" customFormat="1" ht="18" customHeight="1" x14ac:dyDescent="0.3">
      <c r="A780" s="40" t="s">
        <v>808</v>
      </c>
      <c r="B780" s="41" t="s">
        <v>809</v>
      </c>
      <c r="C780" s="42">
        <f>C781</f>
        <v>0</v>
      </c>
      <c r="D780" s="42">
        <f t="shared" ref="D780:E780" si="344">D781</f>
        <v>0</v>
      </c>
      <c r="E780" s="42">
        <f t="shared" si="344"/>
        <v>0</v>
      </c>
    </row>
    <row r="781" spans="1:6" s="22" customFormat="1" ht="31.5" hidden="1" x14ac:dyDescent="0.3">
      <c r="A781" s="107" t="s">
        <v>242</v>
      </c>
      <c r="B781" s="108" t="s">
        <v>810</v>
      </c>
      <c r="C781" s="123">
        <v>0</v>
      </c>
      <c r="D781" s="123">
        <v>0</v>
      </c>
      <c r="E781" s="123">
        <v>0</v>
      </c>
    </row>
    <row r="782" spans="1:6" ht="30.75" customHeight="1" x14ac:dyDescent="0.3">
      <c r="A782" s="110" t="s">
        <v>748</v>
      </c>
      <c r="B782" s="44" t="s">
        <v>749</v>
      </c>
      <c r="C782" s="111">
        <f t="shared" ref="C782:E783" si="345">SUM(C783)</f>
        <v>20000</v>
      </c>
      <c r="D782" s="111">
        <f t="shared" si="345"/>
        <v>13000</v>
      </c>
      <c r="E782" s="111">
        <f t="shared" si="345"/>
        <v>15000</v>
      </c>
    </row>
    <row r="783" spans="1:6" ht="21" customHeight="1" x14ac:dyDescent="0.3">
      <c r="A783" s="110" t="s">
        <v>750</v>
      </c>
      <c r="B783" s="44" t="s">
        <v>751</v>
      </c>
      <c r="C783" s="111">
        <f>SUM(C784)</f>
        <v>20000</v>
      </c>
      <c r="D783" s="111">
        <f t="shared" si="345"/>
        <v>13000</v>
      </c>
      <c r="E783" s="111">
        <f t="shared" si="345"/>
        <v>15000</v>
      </c>
    </row>
    <row r="784" spans="1:6" ht="48.6" customHeight="1" x14ac:dyDescent="0.3">
      <c r="A784" s="110" t="s">
        <v>752</v>
      </c>
      <c r="B784" s="44" t="s">
        <v>753</v>
      </c>
      <c r="C784" s="111">
        <f t="shared" ref="C784:E784" si="346">SUM(C785)</f>
        <v>20000</v>
      </c>
      <c r="D784" s="111">
        <f t="shared" si="346"/>
        <v>13000</v>
      </c>
      <c r="E784" s="111">
        <f t="shared" si="346"/>
        <v>15000</v>
      </c>
    </row>
    <row r="785" spans="1:5" s="22" customFormat="1" ht="31.5" hidden="1" x14ac:dyDescent="0.3">
      <c r="A785" s="107" t="s">
        <v>260</v>
      </c>
      <c r="B785" s="108" t="s">
        <v>754</v>
      </c>
      <c r="C785" s="123">
        <v>20000</v>
      </c>
      <c r="D785" s="123">
        <v>13000</v>
      </c>
      <c r="E785" s="123">
        <v>15000</v>
      </c>
    </row>
    <row r="786" spans="1:5" s="34" customFormat="1" ht="30" customHeight="1" x14ac:dyDescent="0.3">
      <c r="A786" s="10" t="s">
        <v>755</v>
      </c>
      <c r="B786" s="6"/>
      <c r="C786" s="11">
        <f>SUM(C10,C583)</f>
        <v>26759895000</v>
      </c>
      <c r="D786" s="11">
        <f>SUM(D10,D583)</f>
        <v>22017883000</v>
      </c>
      <c r="E786" s="11">
        <f>SUM(E10,E583)</f>
        <v>25153392000</v>
      </c>
    </row>
    <row r="787" spans="1:5" x14ac:dyDescent="0.3">
      <c r="C787" s="37"/>
      <c r="D787" s="37"/>
      <c r="E787" s="37"/>
    </row>
    <row r="788" spans="1:5" x14ac:dyDescent="0.3">
      <c r="B788" s="4"/>
      <c r="C788" s="37"/>
      <c r="D788" s="37"/>
      <c r="E788" s="37"/>
    </row>
  </sheetData>
  <mergeCells count="5">
    <mergeCell ref="D1:E1"/>
    <mergeCell ref="D2:E2"/>
    <mergeCell ref="D3:E3"/>
    <mergeCell ref="A5:E5"/>
    <mergeCell ref="A7:E7"/>
  </mergeCells>
  <pageMargins left="0.39370078740157483" right="0.39370078740157483" top="0.82677165354330717" bottom="0.74803149606299213" header="0.23622047244094491" footer="0.19685039370078741"/>
  <pageSetup paperSize="9" scale="65" fitToHeight="0" orientation="landscape" r:id="rId1"/>
  <headerFooter differentFirst="1">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vt:lpstr>
      <vt:lpstr>ПРИЛОЖЕНИЕ!Заголовки_для_печати</vt:lpstr>
      <vt:lpstr>ПРИЛОЖЕНИЕ!Область_печати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Москвина Татьяна Валерьевна</dc:creator>
  <cp:lastModifiedBy>Фаренник Ольга Викторовна</cp:lastModifiedBy>
  <cp:lastPrinted>2024-11-08T11:21:45Z</cp:lastPrinted>
  <dcterms:created xsi:type="dcterms:W3CDTF">2021-11-03T11:53:08Z</dcterms:created>
  <dcterms:modified xsi:type="dcterms:W3CDTF">2024-11-08T11:22:31Z</dcterms:modified>
</cp:coreProperties>
</file>